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ecl06075\Downloads\"/>
    </mc:Choice>
  </mc:AlternateContent>
  <xr:revisionPtr revIDLastSave="0" documentId="13_ncr:1_{3CA5352B-3120-4734-9EC8-D0E74481CD7B}" xr6:coauthVersionLast="47" xr6:coauthVersionMax="47" xr10:uidLastSave="{00000000-0000-0000-0000-000000000000}"/>
  <bookViews>
    <workbookView xWindow="-98" yWindow="-98" windowWidth="21795" windowHeight="13996" tabRatio="923" xr2:uid="{00000000-000D-0000-FFFF-FFFF00000000}"/>
  </bookViews>
  <sheets>
    <sheet name="表紙" sheetId="14" r:id="rId1"/>
    <sheet name="１．整備状況" sheetId="2" r:id="rId2"/>
    <sheet name="２．運用状況" sheetId="6" r:id="rId3"/>
    <sheet name="３．評価結果まとめ" sheetId="10" r:id="rId4"/>
    <sheet name="４．改善活動" sheetId="15" r:id="rId5"/>
    <sheet name="バックグラウンド用(配付時は非表示)⇒" sheetId="7" r:id="rId6"/>
    <sheet name="a.選択肢" sheetId="3" r:id="rId7"/>
    <sheet name="b.評価基準" sheetId="5" r:id="rId8"/>
    <sheet name="c.総合評価基準" sheetId="13" r:id="rId9"/>
    <sheet name="d.評価結果計算" sheetId="4" r:id="rId10"/>
    <sheet name="e.回答リスト" sheetId="11" r:id="rId11"/>
    <sheet name="f.コメントリスト" sheetId="12" r:id="rId12"/>
  </sheets>
  <definedNames>
    <definedName name="_xlnm.Print_Area" localSheetId="1">'１．整備状況'!$A$1:$G$52</definedName>
    <definedName name="_xlnm.Print_Area" localSheetId="4">'４．改善活動'!$A$1:$I$38</definedName>
    <definedName name="_xlnm.Print_Titles" localSheetId="2">'２．運用状況'!$1:$2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10" l="1"/>
  <c r="G1" i="15" s="1"/>
  <c r="J13" i="4"/>
  <c r="J16" i="4" s="1"/>
  <c r="I13" i="4"/>
  <c r="I16" i="4" s="1"/>
  <c r="C2" i="12"/>
  <c r="D1" i="15"/>
  <c r="D33" i="15"/>
  <c r="C33" i="15"/>
  <c r="F1" i="10"/>
  <c r="D2" i="11"/>
  <c r="B15" i="12"/>
  <c r="B14" i="12"/>
  <c r="B11" i="12"/>
  <c r="B12" i="12"/>
  <c r="B13" i="12"/>
  <c r="B10" i="12"/>
  <c r="B9" i="12"/>
  <c r="B8" i="12"/>
  <c r="B7" i="12"/>
  <c r="B6" i="12"/>
  <c r="B5" i="12"/>
  <c r="C15" i="12"/>
  <c r="C14" i="12"/>
  <c r="C13" i="12"/>
  <c r="C12" i="12"/>
  <c r="C10" i="12"/>
  <c r="C9" i="12"/>
  <c r="C8" i="12"/>
  <c r="C7" i="12"/>
  <c r="C6" i="12"/>
  <c r="C5" i="12"/>
  <c r="C16" i="12"/>
  <c r="B4" i="12"/>
  <c r="B80" i="11"/>
  <c r="B73" i="11"/>
  <c r="B65" i="11"/>
  <c r="B57" i="11"/>
  <c r="B56" i="11"/>
  <c r="B49" i="11"/>
  <c r="B42" i="11"/>
  <c r="B35" i="11"/>
  <c r="B28" i="11"/>
  <c r="B21" i="11"/>
  <c r="B14" i="11"/>
  <c r="A21" i="11"/>
  <c r="A28" i="11" s="1"/>
  <c r="A35" i="11" s="1"/>
  <c r="A42" i="11" s="1"/>
  <c r="A49" i="11" s="1"/>
  <c r="A56" i="11" s="1"/>
  <c r="J12" i="10"/>
  <c r="I12" i="10"/>
  <c r="B12" i="6"/>
  <c r="J12" i="4"/>
  <c r="I12" i="4"/>
  <c r="G76" i="6"/>
  <c r="G66" i="6"/>
  <c r="D65" i="11"/>
  <c r="I14" i="4"/>
  <c r="D58" i="11" s="1"/>
  <c r="I15" i="4"/>
  <c r="G60" i="6"/>
  <c r="J14" i="4"/>
  <c r="J15" i="4"/>
  <c r="G70" i="6" s="1"/>
  <c r="E13" i="4"/>
  <c r="E13" i="10" s="1"/>
  <c r="E30" i="11"/>
  <c r="E31" i="11"/>
  <c r="E32" i="11"/>
  <c r="E33" i="11"/>
  <c r="E34" i="11"/>
  <c r="E29" i="11"/>
  <c r="E14" i="4"/>
  <c r="M17" i="4" s="1"/>
  <c r="C30" i="11"/>
  <c r="C31" i="11"/>
  <c r="C32" i="11"/>
  <c r="C33" i="11"/>
  <c r="C34" i="11"/>
  <c r="C29" i="11"/>
  <c r="B21" i="6"/>
  <c r="B30" i="6" s="1"/>
  <c r="B39" i="6" s="1"/>
  <c r="B48" i="6" s="1"/>
  <c r="B57" i="6" s="1"/>
  <c r="B78" i="6" s="1"/>
  <c r="B87" i="6" s="1"/>
  <c r="G28" i="6"/>
  <c r="E82" i="11"/>
  <c r="E83" i="11"/>
  <c r="E84" i="11"/>
  <c r="E85" i="11"/>
  <c r="E86" i="11"/>
  <c r="E81" i="11"/>
  <c r="E16" i="11"/>
  <c r="E17" i="11"/>
  <c r="E18" i="11"/>
  <c r="E19" i="11"/>
  <c r="E20" i="11"/>
  <c r="E15" i="11"/>
  <c r="E75" i="11"/>
  <c r="E76" i="11"/>
  <c r="E77" i="11"/>
  <c r="E78" i="11"/>
  <c r="E79" i="11"/>
  <c r="E74" i="11"/>
  <c r="E51" i="11"/>
  <c r="E52" i="11"/>
  <c r="E53" i="11"/>
  <c r="E54" i="11"/>
  <c r="E55" i="11"/>
  <c r="E50" i="11"/>
  <c r="E37" i="11"/>
  <c r="E38" i="11"/>
  <c r="E39" i="11"/>
  <c r="E40" i="11"/>
  <c r="E41" i="11"/>
  <c r="E36" i="11"/>
  <c r="E44" i="11"/>
  <c r="E45" i="11"/>
  <c r="E46" i="11"/>
  <c r="E47" i="11"/>
  <c r="E48" i="11"/>
  <c r="E43" i="11"/>
  <c r="D57" i="11"/>
  <c r="E23" i="11"/>
  <c r="E24" i="11"/>
  <c r="E25" i="11"/>
  <c r="E26" i="11"/>
  <c r="E27" i="11"/>
  <c r="E22" i="11"/>
  <c r="C81" i="11"/>
  <c r="C82" i="11"/>
  <c r="C83" i="11"/>
  <c r="C84" i="11"/>
  <c r="C85" i="11"/>
  <c r="C86" i="11"/>
  <c r="C74" i="11"/>
  <c r="C75" i="11"/>
  <c r="C76" i="11"/>
  <c r="C77" i="11"/>
  <c r="C78" i="11"/>
  <c r="C79" i="11"/>
  <c r="C15" i="11"/>
  <c r="C16" i="11"/>
  <c r="C17" i="11"/>
  <c r="C18" i="11"/>
  <c r="C19" i="11"/>
  <c r="C20" i="11"/>
  <c r="C67" i="11"/>
  <c r="C68" i="11"/>
  <c r="C69" i="11"/>
  <c r="C70" i="11"/>
  <c r="C71" i="11"/>
  <c r="C72" i="11"/>
  <c r="C59" i="11"/>
  <c r="C60" i="11"/>
  <c r="C61" i="11"/>
  <c r="C62" i="11"/>
  <c r="C63" i="11"/>
  <c r="C64" i="11"/>
  <c r="C50" i="11"/>
  <c r="C51" i="11"/>
  <c r="C52" i="11"/>
  <c r="C53" i="11"/>
  <c r="C54" i="11"/>
  <c r="C55" i="11"/>
  <c r="C43" i="11"/>
  <c r="C44" i="11"/>
  <c r="C45" i="11"/>
  <c r="C46" i="11"/>
  <c r="C47" i="11"/>
  <c r="C48" i="11"/>
  <c r="C36" i="11"/>
  <c r="C37" i="11"/>
  <c r="C38" i="11"/>
  <c r="C39" i="11"/>
  <c r="C40" i="11"/>
  <c r="C41" i="11"/>
  <c r="C22" i="11"/>
  <c r="C23" i="11"/>
  <c r="C24" i="11"/>
  <c r="C25" i="11"/>
  <c r="C26" i="11"/>
  <c r="C27" i="11"/>
  <c r="G94" i="6"/>
  <c r="G85" i="6"/>
  <c r="G10" i="6"/>
  <c r="G55" i="6"/>
  <c r="G46" i="6"/>
  <c r="G37" i="6"/>
  <c r="G19" i="6"/>
  <c r="F52" i="2"/>
  <c r="H6" i="4"/>
  <c r="H5" i="4" s="1"/>
  <c r="G6" i="4"/>
  <c r="G7" i="10"/>
  <c r="L14" i="4"/>
  <c r="L15" i="4" s="1"/>
  <c r="K14" i="4"/>
  <c r="K15" i="4" s="1"/>
  <c r="C14" i="4"/>
  <c r="C15" i="4" s="1"/>
  <c r="H14" i="4"/>
  <c r="H15" i="4"/>
  <c r="G14" i="4"/>
  <c r="G15" i="4" s="1"/>
  <c r="F14" i="4"/>
  <c r="F15" i="4" s="1"/>
  <c r="D14" i="4"/>
  <c r="D13" i="4"/>
  <c r="D13" i="10"/>
  <c r="L13" i="4"/>
  <c r="L16" i="4" s="1"/>
  <c r="L13" i="10"/>
  <c r="K13" i="4"/>
  <c r="K16" i="4"/>
  <c r="K15" i="10" s="1"/>
  <c r="C13" i="4"/>
  <c r="C13" i="10" s="1"/>
  <c r="H13" i="4"/>
  <c r="H13" i="10" s="1"/>
  <c r="G13" i="4"/>
  <c r="G13" i="10" s="1"/>
  <c r="G16" i="4"/>
  <c r="E42" i="11" s="1"/>
  <c r="F13" i="4"/>
  <c r="F13" i="10"/>
  <c r="F6" i="4"/>
  <c r="E7" i="11" s="1"/>
  <c r="E6" i="4"/>
  <c r="E7" i="10"/>
  <c r="C6" i="4"/>
  <c r="C7" i="10" s="1"/>
  <c r="D6" i="4"/>
  <c r="D5" i="4" s="1"/>
  <c r="D6" i="10" s="1"/>
  <c r="D15" i="15" s="1"/>
  <c r="I14" i="10"/>
  <c r="C34" i="15" s="1"/>
  <c r="J13" i="10"/>
  <c r="E6" i="11"/>
  <c r="E5" i="4"/>
  <c r="D6" i="11" s="1"/>
  <c r="K13" i="10"/>
  <c r="D66" i="11"/>
  <c r="E68" i="11" s="1"/>
  <c r="J14" i="10"/>
  <c r="D34" i="15"/>
  <c r="I13" i="10"/>
  <c r="H16" i="4"/>
  <c r="E49" i="11" s="1"/>
  <c r="G49" i="6"/>
  <c r="H14" i="10"/>
  <c r="H25" i="15" s="1"/>
  <c r="D49" i="11"/>
  <c r="F16" i="4"/>
  <c r="F15" i="10" s="1"/>
  <c r="D16" i="4"/>
  <c r="D15" i="10"/>
  <c r="D15" i="4"/>
  <c r="G13" i="6" s="1"/>
  <c r="E9" i="11"/>
  <c r="H7" i="10"/>
  <c r="E8" i="11"/>
  <c r="G5" i="4"/>
  <c r="E21" i="11"/>
  <c r="D14" i="10"/>
  <c r="D25" i="15" s="1"/>
  <c r="D8" i="11"/>
  <c r="G6" i="10"/>
  <c r="G15" i="15" s="1"/>
  <c r="C5" i="4" l="1"/>
  <c r="D3" i="11" s="1"/>
  <c r="I5" i="4"/>
  <c r="E10" i="11" s="1"/>
  <c r="E3" i="11"/>
  <c r="E72" i="11"/>
  <c r="C14" i="10"/>
  <c r="C25" i="15" s="1"/>
  <c r="G4" i="6"/>
  <c r="D14" i="11"/>
  <c r="D73" i="11"/>
  <c r="G79" i="6"/>
  <c r="K14" i="10"/>
  <c r="E34" i="15" s="1"/>
  <c r="E59" i="11"/>
  <c r="E63" i="11"/>
  <c r="E64" i="11"/>
  <c r="E62" i="11"/>
  <c r="E60" i="11"/>
  <c r="E61" i="11"/>
  <c r="L14" i="10"/>
  <c r="F34" i="15" s="1"/>
  <c r="D80" i="11"/>
  <c r="G88" i="6"/>
  <c r="F14" i="10"/>
  <c r="F25" i="15" s="1"/>
  <c r="D35" i="11"/>
  <c r="G31" i="6"/>
  <c r="H6" i="10"/>
  <c r="H15" i="15" s="1"/>
  <c r="D9" i="11"/>
  <c r="E58" i="11"/>
  <c r="I15" i="10"/>
  <c r="E80" i="11"/>
  <c r="L15" i="10"/>
  <c r="G40" i="6"/>
  <c r="D42" i="11"/>
  <c r="G14" i="10"/>
  <c r="G25" i="15" s="1"/>
  <c r="E66" i="11"/>
  <c r="J15" i="10"/>
  <c r="E100" i="6"/>
  <c r="N13" i="4"/>
  <c r="I7" i="4"/>
  <c r="J5" i="4" s="1"/>
  <c r="D21" i="11"/>
  <c r="E67" i="11"/>
  <c r="C16" i="4"/>
  <c r="F5" i="4"/>
  <c r="F7" i="10"/>
  <c r="H15" i="10"/>
  <c r="E73" i="11"/>
  <c r="E70" i="11"/>
  <c r="E6" i="10"/>
  <c r="E15" i="15" s="1"/>
  <c r="E5" i="11"/>
  <c r="D5" i="11"/>
  <c r="D7" i="10"/>
  <c r="I6" i="10" s="1"/>
  <c r="E69" i="11"/>
  <c r="E15" i="4"/>
  <c r="E16" i="4"/>
  <c r="E71" i="11"/>
  <c r="E35" i="11"/>
  <c r="G15" i="10"/>
  <c r="C6" i="10" l="1"/>
  <c r="C15" i="15" s="1"/>
  <c r="E28" i="11"/>
  <c r="E15" i="10"/>
  <c r="D28" i="11"/>
  <c r="G22" i="6"/>
  <c r="E14" i="10"/>
  <c r="E25" i="15" s="1"/>
  <c r="D7" i="11"/>
  <c r="F6" i="10"/>
  <c r="F15" i="15" s="1"/>
  <c r="E14" i="11"/>
  <c r="M13" i="4"/>
  <c r="C15" i="10"/>
  <c r="D87" i="11"/>
  <c r="N13" i="10"/>
  <c r="C5" i="15" s="1"/>
  <c r="E99" i="6"/>
  <c r="D19" i="4"/>
  <c r="E19" i="4" s="1"/>
  <c r="D90" i="11" s="1"/>
  <c r="F51" i="2"/>
  <c r="D10" i="11"/>
  <c r="D89" i="11" s="1"/>
  <c r="J6" i="10"/>
  <c r="B5" i="15" s="1"/>
  <c r="C18" i="10" l="1"/>
  <c r="C19" i="10" s="1"/>
  <c r="D5" i="15"/>
  <c r="B6" i="15" s="1"/>
  <c r="M13" i="10"/>
  <c r="E87" i="11"/>
</calcChain>
</file>

<file path=xl/sharedStrings.xml><?xml version="1.0" encoding="utf-8"?>
<sst xmlns="http://schemas.openxmlformats.org/spreadsheetml/2006/main" count="747" uniqueCount="399">
  <si>
    <t>次の項目の情報セキュリティに関する基本ルールがありますか。</t>
    <rPh sb="0" eb="1">
      <t>ツギ</t>
    </rPh>
    <rPh sb="2" eb="4">
      <t>コウモク</t>
    </rPh>
    <rPh sb="5" eb="7">
      <t>ジョウホウ</t>
    </rPh>
    <rPh sb="14" eb="15">
      <t>カン</t>
    </rPh>
    <rPh sb="17" eb="19">
      <t>キホン</t>
    </rPh>
    <phoneticPr fontId="2"/>
  </si>
  <si>
    <t>①全てある</t>
    <rPh sb="1" eb="2">
      <t>スベ</t>
    </rPh>
    <phoneticPr fontId="2"/>
  </si>
  <si>
    <t>②一部ある</t>
    <rPh sb="1" eb="3">
      <t>イチブ</t>
    </rPh>
    <phoneticPr fontId="2"/>
  </si>
  <si>
    <t>③ない</t>
    <phoneticPr fontId="2"/>
  </si>
  <si>
    <t>１）</t>
    <phoneticPr fontId="2"/>
  </si>
  <si>
    <t>目的・基本方針</t>
    <rPh sb="0" eb="2">
      <t>モクテキ</t>
    </rPh>
    <rPh sb="3" eb="5">
      <t>キホン</t>
    </rPh>
    <rPh sb="5" eb="7">
      <t>ホウシン</t>
    </rPh>
    <phoneticPr fontId="2"/>
  </si>
  <si>
    <t>２）</t>
    <phoneticPr fontId="2"/>
  </si>
  <si>
    <t>定義</t>
    <phoneticPr fontId="2"/>
  </si>
  <si>
    <t>３）</t>
    <phoneticPr fontId="2"/>
  </si>
  <si>
    <t>適用範囲</t>
    <rPh sb="0" eb="2">
      <t>テキヨウ</t>
    </rPh>
    <rPh sb="2" eb="4">
      <t>ハンイ</t>
    </rPh>
    <phoneticPr fontId="2"/>
  </si>
  <si>
    <t>４）</t>
    <phoneticPr fontId="2"/>
  </si>
  <si>
    <t>責任体制と運用</t>
    <rPh sb="0" eb="2">
      <t>セキニン</t>
    </rPh>
    <rPh sb="2" eb="4">
      <t>タイセイ</t>
    </rPh>
    <rPh sb="5" eb="7">
      <t>ウンヨウ</t>
    </rPh>
    <phoneticPr fontId="2"/>
  </si>
  <si>
    <t>管理・対応ルールの確認</t>
    <rPh sb="0" eb="2">
      <t>カンリ</t>
    </rPh>
    <rPh sb="3" eb="5">
      <t>タイオウ</t>
    </rPh>
    <rPh sb="9" eb="11">
      <t>カクニン</t>
    </rPh>
    <phoneticPr fontId="2"/>
  </si>
  <si>
    <t>【データ・ID管理】次の項目の管理ルールがありますか。</t>
    <phoneticPr fontId="2"/>
  </si>
  <si>
    <t>データ管理（保管・複製・廃棄・バックアップ等）</t>
    <rPh sb="3" eb="5">
      <t>カンリ</t>
    </rPh>
    <rPh sb="6" eb="8">
      <t>ホカン</t>
    </rPh>
    <rPh sb="9" eb="11">
      <t>フクセイ</t>
    </rPh>
    <rPh sb="12" eb="14">
      <t>ハイキ</t>
    </rPh>
    <rPh sb="21" eb="22">
      <t>トウ</t>
    </rPh>
    <phoneticPr fontId="2"/>
  </si>
  <si>
    <t>５）</t>
    <phoneticPr fontId="2"/>
  </si>
  <si>
    <t>特権ID管理（権限設定、貸出ルール、パスワード）</t>
    <rPh sb="0" eb="2">
      <t>トッケン</t>
    </rPh>
    <rPh sb="4" eb="6">
      <t>カンリ</t>
    </rPh>
    <rPh sb="7" eb="9">
      <t>ケンゲン</t>
    </rPh>
    <rPh sb="9" eb="11">
      <t>セッテイ</t>
    </rPh>
    <rPh sb="12" eb="13">
      <t>カ</t>
    </rPh>
    <rPh sb="13" eb="14">
      <t>ダ</t>
    </rPh>
    <phoneticPr fontId="2"/>
  </si>
  <si>
    <t>【インフラ管理】次の項目の管理ルールがありますか。</t>
    <rPh sb="5" eb="7">
      <t>カンリ</t>
    </rPh>
    <phoneticPr fontId="2"/>
  </si>
  <si>
    <t>ソフトウェア管理</t>
    <rPh sb="6" eb="8">
      <t>カンリ</t>
    </rPh>
    <phoneticPr fontId="2"/>
  </si>
  <si>
    <t>システム開発・運用管理</t>
    <rPh sb="4" eb="6">
      <t>カイハツ</t>
    </rPh>
    <rPh sb="7" eb="9">
      <t>ウンヨウ</t>
    </rPh>
    <rPh sb="9" eb="11">
      <t>カンリ</t>
    </rPh>
    <phoneticPr fontId="2"/>
  </si>
  <si>
    <t>ネットワーク管理</t>
    <rPh sb="6" eb="8">
      <t>カンリ</t>
    </rPh>
    <phoneticPr fontId="2"/>
  </si>
  <si>
    <t>外部委託管理</t>
    <rPh sb="0" eb="2">
      <t>ガイブ</t>
    </rPh>
    <rPh sb="2" eb="4">
      <t>イタク</t>
    </rPh>
    <rPh sb="4" eb="6">
      <t>カンリ</t>
    </rPh>
    <phoneticPr fontId="2"/>
  </si>
  <si>
    <t>【トラブル対応】次の項目の対応ルールがありますか。</t>
    <rPh sb="5" eb="7">
      <t>タイオウ</t>
    </rPh>
    <rPh sb="13" eb="15">
      <t>タイオウ</t>
    </rPh>
    <phoneticPr fontId="2"/>
  </si>
  <si>
    <t>障害（故障・システムエラー等）への対応</t>
    <rPh sb="0" eb="2">
      <t>ショウガイ</t>
    </rPh>
    <rPh sb="3" eb="5">
      <t>コショウ</t>
    </rPh>
    <rPh sb="13" eb="14">
      <t>トウ</t>
    </rPh>
    <rPh sb="17" eb="19">
      <t>タイオウ</t>
    </rPh>
    <phoneticPr fontId="2"/>
  </si>
  <si>
    <t>PC、外部記憶媒体等の紛失、盗難への対応</t>
    <rPh sb="3" eb="5">
      <t>ガイブ</t>
    </rPh>
    <rPh sb="5" eb="7">
      <t>キオク</t>
    </rPh>
    <rPh sb="7" eb="9">
      <t>バイタイ</t>
    </rPh>
    <rPh sb="9" eb="10">
      <t>トウ</t>
    </rPh>
    <rPh sb="11" eb="13">
      <t>フンシツ</t>
    </rPh>
    <rPh sb="14" eb="16">
      <t>トウナン</t>
    </rPh>
    <rPh sb="18" eb="20">
      <t>タイオウ</t>
    </rPh>
    <phoneticPr fontId="2"/>
  </si>
  <si>
    <t>ウィルスへの対応</t>
    <rPh sb="6" eb="8">
      <t>タイオウ</t>
    </rPh>
    <phoneticPr fontId="2"/>
  </si>
  <si>
    <t>セキュリティ侵害への対応</t>
    <rPh sb="6" eb="8">
      <t>シンガイ</t>
    </rPh>
    <rPh sb="10" eb="12">
      <t>タイオウ</t>
    </rPh>
    <phoneticPr fontId="2"/>
  </si>
  <si>
    <t>次の項目について定期的な啓発活動を行っていますか。</t>
    <rPh sb="0" eb="1">
      <t>ツギ</t>
    </rPh>
    <rPh sb="2" eb="4">
      <t>コウモク</t>
    </rPh>
    <rPh sb="8" eb="11">
      <t>テイキテキ</t>
    </rPh>
    <rPh sb="12" eb="14">
      <t>ケイハツ</t>
    </rPh>
    <rPh sb="14" eb="16">
      <t>カツドウ</t>
    </rPh>
    <rPh sb="17" eb="18">
      <t>オコナ</t>
    </rPh>
    <phoneticPr fontId="2"/>
  </si>
  <si>
    <t>機密情報の取り扱い（機密レベル）</t>
    <rPh sb="0" eb="2">
      <t>キミツ</t>
    </rPh>
    <rPh sb="2" eb="4">
      <t>ジョウホウ</t>
    </rPh>
    <rPh sb="5" eb="6">
      <t>ト</t>
    </rPh>
    <rPh sb="7" eb="8">
      <t>アツカ</t>
    </rPh>
    <rPh sb="10" eb="12">
      <t>キミツ</t>
    </rPh>
    <phoneticPr fontId="2"/>
  </si>
  <si>
    <t>データの保管、複製、廃棄、バックアップ等の管理ルール</t>
    <rPh sb="4" eb="6">
      <t>ホカン</t>
    </rPh>
    <rPh sb="7" eb="9">
      <t>フクセイ</t>
    </rPh>
    <rPh sb="10" eb="12">
      <t>ハイキ</t>
    </rPh>
    <rPh sb="19" eb="20">
      <t>トウ</t>
    </rPh>
    <rPh sb="21" eb="23">
      <t>カンリ</t>
    </rPh>
    <phoneticPr fontId="2"/>
  </si>
  <si>
    <t>ネットワーク利用（イントラ・インターネット）に関するルール</t>
    <phoneticPr fontId="2"/>
  </si>
  <si>
    <t>６）</t>
    <phoneticPr fontId="2"/>
  </si>
  <si>
    <t>７）</t>
    <phoneticPr fontId="2"/>
  </si>
  <si>
    <t>トラブル発生時（盗難、紛失、災害、故障、ウィルス感染等）の対応ルール</t>
    <rPh sb="4" eb="6">
      <t>ハッセイ</t>
    </rPh>
    <rPh sb="6" eb="7">
      <t>ジ</t>
    </rPh>
    <rPh sb="8" eb="10">
      <t>トウナン</t>
    </rPh>
    <rPh sb="11" eb="13">
      <t>フンシツ</t>
    </rPh>
    <rPh sb="14" eb="16">
      <t>サイガイ</t>
    </rPh>
    <rPh sb="17" eb="19">
      <t>コショウ</t>
    </rPh>
    <rPh sb="24" eb="26">
      <t>カンセン</t>
    </rPh>
    <rPh sb="26" eb="27">
      <t>トウ</t>
    </rPh>
    <rPh sb="29" eb="31">
      <t>タイオウ</t>
    </rPh>
    <phoneticPr fontId="2"/>
  </si>
  <si>
    <t>E-mailの送受信</t>
    <rPh sb="7" eb="10">
      <t>ソウジュシン</t>
    </rPh>
    <phoneticPr fontId="2"/>
  </si>
  <si>
    <t>社内からのインターネットアクセス</t>
    <rPh sb="0" eb="2">
      <t>シャナイ</t>
    </rPh>
    <phoneticPr fontId="2"/>
  </si>
  <si>
    <t>社内ネットワークへの外部からのアクセス</t>
    <rPh sb="10" eb="12">
      <t>ガイブ</t>
    </rPh>
    <phoneticPr fontId="2"/>
  </si>
  <si>
    <t>①Yes</t>
    <phoneticPr fontId="2"/>
  </si>
  <si>
    <t>整備状況用</t>
    <rPh sb="0" eb="2">
      <t>セイビ</t>
    </rPh>
    <rPh sb="2" eb="4">
      <t>ジョウキョウ</t>
    </rPh>
    <rPh sb="4" eb="5">
      <t>ヨウ</t>
    </rPh>
    <phoneticPr fontId="2"/>
  </si>
  <si>
    <t>回答を選んでください</t>
    <rPh sb="0" eb="2">
      <t>カイトウ</t>
    </rPh>
    <rPh sb="3" eb="4">
      <t>エラ</t>
    </rPh>
    <phoneticPr fontId="2"/>
  </si>
  <si>
    <t>基本ルール</t>
    <rPh sb="0" eb="2">
      <t>キホン</t>
    </rPh>
    <phoneticPr fontId="2"/>
  </si>
  <si>
    <t>管理ルール</t>
    <rPh sb="0" eb="2">
      <t>カンリ</t>
    </rPh>
    <phoneticPr fontId="2"/>
  </si>
  <si>
    <t>啓発活動</t>
    <rPh sb="0" eb="2">
      <t>ケイハツ</t>
    </rPh>
    <rPh sb="2" eb="4">
      <t>カツドウ</t>
    </rPh>
    <phoneticPr fontId="2"/>
  </si>
  <si>
    <t>モニタリング</t>
    <phoneticPr fontId="2"/>
  </si>
  <si>
    <t>データ・ID</t>
    <phoneticPr fontId="2"/>
  </si>
  <si>
    <t>インフラ</t>
    <phoneticPr fontId="2"/>
  </si>
  <si>
    <t>トラブル対応</t>
    <rPh sb="4" eb="6">
      <t>タイオウ</t>
    </rPh>
    <phoneticPr fontId="2"/>
  </si>
  <si>
    <t>合計</t>
    <rPh sb="0" eb="2">
      <t>ゴウケイ</t>
    </rPh>
    <phoneticPr fontId="2"/>
  </si>
  <si>
    <t>１．整備状況</t>
    <rPh sb="2" eb="4">
      <t>セイビ</t>
    </rPh>
    <rPh sb="4" eb="6">
      <t>ジョウキョウ</t>
    </rPh>
    <phoneticPr fontId="2"/>
  </si>
  <si>
    <t>２．運用状況</t>
    <rPh sb="2" eb="4">
      <t>ウンヨウ</t>
    </rPh>
    <rPh sb="4" eb="6">
      <t>ジョウキョウ</t>
    </rPh>
    <phoneticPr fontId="2"/>
  </si>
  <si>
    <t>《整備状況に関する設問》</t>
    <rPh sb="1" eb="3">
      <t>セイビ</t>
    </rPh>
    <rPh sb="3" eb="5">
      <t>ジョウキョウ</t>
    </rPh>
    <rPh sb="6" eb="7">
      <t>カン</t>
    </rPh>
    <rPh sb="9" eb="11">
      <t>セツモン</t>
    </rPh>
    <phoneticPr fontId="2"/>
  </si>
  <si>
    <t>《運用状況に関する設問》</t>
    <rPh sb="1" eb="3">
      <t>ウンヨウ</t>
    </rPh>
    <rPh sb="3" eb="5">
      <t>ジョウキョウ</t>
    </rPh>
    <rPh sb="6" eb="7">
      <t>カン</t>
    </rPh>
    <rPh sb="9" eb="11">
      <t>セツモン</t>
    </rPh>
    <phoneticPr fontId="2"/>
  </si>
  <si>
    <t>下記の設問について、該当する回答を選択してください。（選択肢：①Yes　②No）</t>
    <rPh sb="0" eb="2">
      <t>カキ</t>
    </rPh>
    <rPh sb="3" eb="5">
      <t>セツモン</t>
    </rPh>
    <rPh sb="10" eb="12">
      <t>ガイトウ</t>
    </rPh>
    <rPh sb="14" eb="16">
      <t>カイトウ</t>
    </rPh>
    <rPh sb="17" eb="19">
      <t>センタク</t>
    </rPh>
    <rPh sb="27" eb="30">
      <t>センタクシ</t>
    </rPh>
    <phoneticPr fontId="2"/>
  </si>
  <si>
    <t>ネットワーク利用による情報漏洩への対応</t>
    <rPh sb="11" eb="13">
      <t>ジョウホウ</t>
    </rPh>
    <rPh sb="17" eb="19">
      <t>タイオウ</t>
    </rPh>
    <phoneticPr fontId="2"/>
  </si>
  <si>
    <t>２）</t>
    <phoneticPr fontId="2"/>
  </si>
  <si>
    <t>３）</t>
    <phoneticPr fontId="2"/>
  </si>
  <si>
    <t>４）</t>
    <phoneticPr fontId="2"/>
  </si>
  <si>
    <t>５）</t>
    <phoneticPr fontId="2"/>
  </si>
  <si>
    <t>６）</t>
    <phoneticPr fontId="2"/>
  </si>
  <si>
    <t>インターネットで閲覧できるサイトを制限していますか。</t>
    <rPh sb="17" eb="19">
      <t>セイゲン</t>
    </rPh>
    <phoneticPr fontId="2"/>
  </si>
  <si>
    <t>インターネットの利用状況の監視を行い、通信記録を一定期間保存していますか。</t>
    <phoneticPr fontId="2"/>
  </si>
  <si>
    <t>クラウドサービスの利用は禁止又は会社指定のサービスに限定していますか。</t>
    <rPh sb="9" eb="11">
      <t>リヨウ</t>
    </rPh>
    <rPh sb="12" eb="14">
      <t>キンシ</t>
    </rPh>
    <rPh sb="14" eb="15">
      <t>マタ</t>
    </rPh>
    <phoneticPr fontId="2"/>
  </si>
  <si>
    <t>電子メールの利用状況の監視を行い、通信記録を一定期間保存していますか。</t>
    <phoneticPr fontId="2"/>
  </si>
  <si>
    <t>ネットワーク上のハッキングによる情報漏洩への対応</t>
    <rPh sb="16" eb="18">
      <t>ジョウホウ</t>
    </rPh>
    <rPh sb="22" eb="24">
      <t>タイオウ</t>
    </rPh>
    <phoneticPr fontId="2"/>
  </si>
  <si>
    <t>ユーザーIDの棚卸を定期的に行っていますか。</t>
    <phoneticPr fontId="2"/>
  </si>
  <si>
    <t>パスワードを定期的に変更するシステムとなっていますか。（変更しないとシステム利用不可となるようなシステム）</t>
    <phoneticPr fontId="2"/>
  </si>
  <si>
    <t>１）</t>
    <phoneticPr fontId="2"/>
  </si>
  <si>
    <t>情報機器処分時のデータ消去が不十分だったことによる漏洩</t>
    <phoneticPr fontId="2"/>
  </si>
  <si>
    <t>自社</t>
    <rPh sb="0" eb="2">
      <t>ジシャ</t>
    </rPh>
    <phoneticPr fontId="2"/>
  </si>
  <si>
    <t>【外部業者へ委託】</t>
    <rPh sb="1" eb="3">
      <t>ガイブ</t>
    </rPh>
    <rPh sb="3" eb="5">
      <t>ギョウシャ</t>
    </rPh>
    <rPh sb="6" eb="8">
      <t>イタク</t>
    </rPh>
    <phoneticPr fontId="2"/>
  </si>
  <si>
    <t>【自社で実施】</t>
    <rPh sb="1" eb="3">
      <t>ジシャ</t>
    </rPh>
    <rPh sb="4" eb="6">
      <t>ジッシ</t>
    </rPh>
    <phoneticPr fontId="2"/>
  </si>
  <si>
    <t>社員の故意による情報漏洩への対応</t>
  </si>
  <si>
    <t>Firewall、侵入検知システム（IDS）、侵入防御システム（IPS）などの侵入対策を行っていますか。</t>
    <rPh sb="39" eb="41">
      <t>シンニュウ</t>
    </rPh>
    <rPh sb="41" eb="43">
      <t>タイサク</t>
    </rPh>
    <rPh sb="44" eb="45">
      <t>オコナ</t>
    </rPh>
    <phoneticPr fontId="2"/>
  </si>
  <si>
    <t>安全性確保のため、機密保護、安全運行等に関する項目を盛り込んだ作業契約を締結していますか？</t>
  </si>
  <si>
    <t>外部委託先の要員のセキュリティ管理を適切に行うため、外部委託内容や作業の範囲に応じて、セキュリティポリシーをはじめとした各種のルールの遵守を義務付け、教育をしていますか？</t>
  </si>
  <si>
    <t>外部に委託した作業内容を確認するため、業務組織の整備を行うとともに、作業契約に基づき管理、検証を行っていますか？</t>
  </si>
  <si>
    <t>外部委託先から情報漏洩が発生した場合の業務手順は、明確になっていますか？</t>
  </si>
  <si>
    <t>外部委託先の監査権限を持つことを明確に取り決めていますか？</t>
  </si>
  <si>
    <t>外部委託先の選定基準、契約手続き(適正な作業契約のため、契約手続および責任者の承認手続き)は、明確に定められていますか？</t>
  </si>
  <si>
    <t>社外へのメール送信時に上司の内容確認、送信承認を行うシステムが導入されていますか。</t>
    <rPh sb="0" eb="2">
      <t>シャガイ</t>
    </rPh>
    <phoneticPr fontId="2"/>
  </si>
  <si>
    <t>ＰＣのファイルの操作やアプリケーションの利用を監視、記録するシステムを導入していますか。</t>
    <rPh sb="23" eb="25">
      <t>カンシ</t>
    </rPh>
    <phoneticPr fontId="2"/>
  </si>
  <si>
    <t>ネットワーク利用</t>
    <rPh sb="6" eb="8">
      <t>リヨウ</t>
    </rPh>
    <phoneticPr fontId="2"/>
  </si>
  <si>
    <t>ウィルス・スパイウェア</t>
    <phoneticPr fontId="2"/>
  </si>
  <si>
    <t>ハッキング</t>
    <phoneticPr fontId="2"/>
  </si>
  <si>
    <t>情報機器処分</t>
    <rPh sb="0" eb="2">
      <t>ジョウホウ</t>
    </rPh>
    <rPh sb="2" eb="4">
      <t>キキ</t>
    </rPh>
    <rPh sb="4" eb="6">
      <t>ショブン</t>
    </rPh>
    <phoneticPr fontId="2"/>
  </si>
  <si>
    <t>外部委託</t>
    <rPh sb="0" eb="2">
      <t>ガイブ</t>
    </rPh>
    <rPh sb="2" eb="4">
      <t>イタク</t>
    </rPh>
    <phoneticPr fontId="2"/>
  </si>
  <si>
    <t>社員の故意</t>
    <rPh sb="0" eb="2">
      <t>シャイン</t>
    </rPh>
    <rPh sb="3" eb="5">
      <t>コイ</t>
    </rPh>
    <phoneticPr fontId="2"/>
  </si>
  <si>
    <t>委託業者</t>
    <rPh sb="0" eb="2">
      <t>イタク</t>
    </rPh>
    <rPh sb="2" eb="4">
      <t>ギョウシャ</t>
    </rPh>
    <phoneticPr fontId="2"/>
  </si>
  <si>
    <t>運用レベル</t>
    <rPh sb="0" eb="2">
      <t>ウンヨウ</t>
    </rPh>
    <phoneticPr fontId="2"/>
  </si>
  <si>
    <t>整備レベル</t>
    <rPh sb="0" eb="2">
      <t>セイビ</t>
    </rPh>
    <phoneticPr fontId="2"/>
  </si>
  <si>
    <t>Yesの数</t>
    <rPh sb="4" eb="5">
      <t>カズ</t>
    </rPh>
    <phoneticPr fontId="2"/>
  </si>
  <si>
    <t>レベル</t>
    <phoneticPr fontId="2"/>
  </si>
  <si>
    <t>ポイント</t>
    <phoneticPr fontId="2"/>
  </si>
  <si>
    <t>特権IDの管理は一元的に行い、必要に応じ貸し出すとともに、パスワードをその都度変更していますか。</t>
    <phoneticPr fontId="2"/>
  </si>
  <si>
    <t>運用状況用</t>
    <rPh sb="0" eb="2">
      <t>ウンヨウ</t>
    </rPh>
    <rPh sb="2" eb="4">
      <t>ジョウキョウ</t>
    </rPh>
    <rPh sb="4" eb="5">
      <t>ヨウ</t>
    </rPh>
    <phoneticPr fontId="2"/>
  </si>
  <si>
    <t>１）</t>
    <phoneticPr fontId="2"/>
  </si>
  <si>
    <t>２）</t>
    <phoneticPr fontId="2"/>
  </si>
  <si>
    <t>３）</t>
    <phoneticPr fontId="2"/>
  </si>
  <si>
    <t>４）</t>
    <phoneticPr fontId="2"/>
  </si>
  <si>
    <t>５）</t>
    <phoneticPr fontId="2"/>
  </si>
  <si>
    <t>６）</t>
    <phoneticPr fontId="2"/>
  </si>
  <si>
    <t>未回答数</t>
    <rPh sb="0" eb="4">
      <t>ミカイトウスウ</t>
    </rPh>
    <phoneticPr fontId="2"/>
  </si>
  <si>
    <t>未回答数</t>
    <rPh sb="0" eb="3">
      <t>ミカイトウ</t>
    </rPh>
    <rPh sb="3" eb="4">
      <t>スウ</t>
    </rPh>
    <phoneticPr fontId="2"/>
  </si>
  <si>
    <t>項目レベル</t>
    <rPh sb="0" eb="2">
      <t>コウモク</t>
    </rPh>
    <phoneticPr fontId="2"/>
  </si>
  <si>
    <t>ポイント数</t>
    <rPh sb="4" eb="5">
      <t>スウ</t>
    </rPh>
    <phoneticPr fontId="2"/>
  </si>
  <si>
    <t>整備評価の基準</t>
    <rPh sb="0" eb="2">
      <t>セイビ</t>
    </rPh>
    <rPh sb="2" eb="4">
      <t>ヒョウカ</t>
    </rPh>
    <rPh sb="5" eb="7">
      <t>キジュン</t>
    </rPh>
    <phoneticPr fontId="2"/>
  </si>
  <si>
    <t>運用評価の基準</t>
    <rPh sb="0" eb="2">
      <t>ウンヨウ</t>
    </rPh>
    <rPh sb="2" eb="4">
      <t>ヒョウカ</t>
    </rPh>
    <rPh sb="5" eb="7">
      <t>キジュン</t>
    </rPh>
    <phoneticPr fontId="2"/>
  </si>
  <si>
    <t>委託業者からの情報漏洩への対応</t>
    <rPh sb="7" eb="9">
      <t>ジョウホウ</t>
    </rPh>
    <rPh sb="13" eb="15">
      <t>タイオウ</t>
    </rPh>
    <phoneticPr fontId="2"/>
  </si>
  <si>
    <t>①全て行っている</t>
    <rPh sb="1" eb="2">
      <t>スベ</t>
    </rPh>
    <rPh sb="3" eb="4">
      <t>オコナ</t>
    </rPh>
    <phoneticPr fontId="2"/>
  </si>
  <si>
    <t>②一部行っている</t>
    <rPh sb="1" eb="3">
      <t>イチブ</t>
    </rPh>
    <rPh sb="3" eb="4">
      <t>オコナ</t>
    </rPh>
    <phoneticPr fontId="2"/>
  </si>
  <si>
    <t>③行っていない</t>
    <rPh sb="1" eb="2">
      <t>オコナ</t>
    </rPh>
    <phoneticPr fontId="2"/>
  </si>
  <si>
    <t>運用レベル</t>
    <rPh sb="0" eb="2">
      <t>ウンヨウ</t>
    </rPh>
    <phoneticPr fontId="2"/>
  </si>
  <si>
    <t>【回答用選択肢】</t>
    <rPh sb="1" eb="3">
      <t>カイトウ</t>
    </rPh>
    <rPh sb="3" eb="4">
      <t>ヨウ</t>
    </rPh>
    <rPh sb="4" eb="7">
      <t>センタクシ</t>
    </rPh>
    <phoneticPr fontId="2"/>
  </si>
  <si>
    <t>運用レベル（総合）</t>
    <rPh sb="0" eb="2">
      <t>ウンヨウ</t>
    </rPh>
    <rPh sb="6" eb="8">
      <t>ソウゴウ</t>
    </rPh>
    <phoneticPr fontId="2"/>
  </si>
  <si>
    <t>未回答数</t>
    <rPh sb="0" eb="4">
      <t>ミカイトウスウ</t>
    </rPh>
    <phoneticPr fontId="2"/>
  </si>
  <si>
    <t>ポイント合計</t>
    <rPh sb="4" eb="6">
      <t>ゴウケイ</t>
    </rPh>
    <phoneticPr fontId="2"/>
  </si>
  <si>
    <t>項目単位のレベル</t>
    <rPh sb="0" eb="2">
      <t>コウモク</t>
    </rPh>
    <rPh sb="2" eb="4">
      <t>タンイ</t>
    </rPh>
    <phoneticPr fontId="2"/>
  </si>
  <si>
    <r>
      <t>Yes</t>
    </r>
    <r>
      <rPr>
        <b/>
        <sz val="9"/>
        <color indexed="8"/>
        <rFont val="ＭＳ Ｐゴシック"/>
        <family val="3"/>
        <charset val="128"/>
      </rPr>
      <t>の数</t>
    </r>
    <rPh sb="4" eb="5">
      <t>カズ</t>
    </rPh>
    <phoneticPr fontId="2"/>
  </si>
  <si>
    <t>データ消去作業後に、サンプル等で確実にデータが消去されたことを確認してますか。</t>
  </si>
  <si>
    <t>データ消去は、専用のデータ消去ソフトの利用、強磁気破壊装置の利用、ハードディスクの物理的破壊のいずれかの方法で行っていますか。</t>
  </si>
  <si>
    <t>データ消去についての社内で統一したルールと手順はありますか。</t>
    <rPh sb="10" eb="12">
      <t>シャナイ</t>
    </rPh>
    <rPh sb="13" eb="15">
      <t>トウイツ</t>
    </rPh>
    <rPh sb="21" eb="23">
      <t>テジュン</t>
    </rPh>
    <phoneticPr fontId="2"/>
  </si>
  <si>
    <t>外部業者への依頼を一元的に行う部署は決まっていますか。</t>
    <rPh sb="0" eb="2">
      <t>ガイブ</t>
    </rPh>
    <rPh sb="2" eb="4">
      <t>ギョウシャ</t>
    </rPh>
    <rPh sb="6" eb="8">
      <t>イライ</t>
    </rPh>
    <rPh sb="18" eb="19">
      <t>キ</t>
    </rPh>
    <phoneticPr fontId="2"/>
  </si>
  <si>
    <t>データ消去を一元的に行う部署は決まっていますか。</t>
    <rPh sb="6" eb="9">
      <t>イチゲンテキ</t>
    </rPh>
    <rPh sb="10" eb="11">
      <t>オコナ</t>
    </rPh>
    <rPh sb="12" eb="14">
      <t>ブショ</t>
    </rPh>
    <rPh sb="15" eb="16">
      <t>キ</t>
    </rPh>
    <phoneticPr fontId="2"/>
  </si>
  <si>
    <t>外部業者がどのような方法でデータ消去しているかを把握していますか。</t>
    <rPh sb="24" eb="26">
      <t>ハアク</t>
    </rPh>
    <phoneticPr fontId="2"/>
  </si>
  <si>
    <t>データ消去後、委託業者から破壊証明書を入手していますか。</t>
    <rPh sb="7" eb="9">
      <t>イタク</t>
    </rPh>
    <rPh sb="9" eb="11">
      <t>ギョウシャ</t>
    </rPh>
    <rPh sb="19" eb="21">
      <t>ニュウシュ</t>
    </rPh>
    <phoneticPr fontId="2"/>
  </si>
  <si>
    <t>対象となる機器を全台漏れなく外部業者に引き渡したことを確認していますか。</t>
    <rPh sb="0" eb="2">
      <t>タイショウ</t>
    </rPh>
    <rPh sb="5" eb="7">
      <t>キキ</t>
    </rPh>
    <rPh sb="19" eb="20">
      <t>ヒ</t>
    </rPh>
    <rPh sb="21" eb="22">
      <t>ワタ</t>
    </rPh>
    <phoneticPr fontId="2"/>
  </si>
  <si>
    <t>データ消去作業は複数名で行っていますか。</t>
    <rPh sb="3" eb="5">
      <t>ショウキョ</t>
    </rPh>
    <rPh sb="5" eb="7">
      <t>サギョウ</t>
    </rPh>
    <rPh sb="8" eb="11">
      <t>フクスウメイ</t>
    </rPh>
    <rPh sb="12" eb="13">
      <t>オコナ</t>
    </rPh>
    <phoneticPr fontId="2"/>
  </si>
  <si>
    <t>入退出管理、監視カメラ等、社員の行動を監視するシステムが導入されていますか。</t>
    <phoneticPr fontId="2"/>
  </si>
  <si>
    <t>ネットワーク利用に関するルール等に違反した従業員に対し、注意、警告、懲罰等を行っていますか。</t>
    <rPh sb="6" eb="8">
      <t>リヨウ</t>
    </rPh>
    <rPh sb="9" eb="10">
      <t>カン</t>
    </rPh>
    <rPh sb="15" eb="16">
      <t>トウ</t>
    </rPh>
    <rPh sb="17" eb="19">
      <t>イハン</t>
    </rPh>
    <rPh sb="21" eb="24">
      <t>ジュウギョウイン</t>
    </rPh>
    <rPh sb="25" eb="26">
      <t>タイ</t>
    </rPh>
    <rPh sb="28" eb="30">
      <t>チュウイ</t>
    </rPh>
    <rPh sb="31" eb="33">
      <t>ケイコク</t>
    </rPh>
    <rPh sb="34" eb="36">
      <t>チョウバツ</t>
    </rPh>
    <rPh sb="36" eb="37">
      <t>トウ</t>
    </rPh>
    <rPh sb="38" eb="39">
      <t>オコナ</t>
    </rPh>
    <phoneticPr fontId="2"/>
  </si>
  <si>
    <t>インターネットから社有PCにソフトウェアをダウンロードすることを禁止又は制限していますか。</t>
    <rPh sb="9" eb="11">
      <t>シャユウ</t>
    </rPh>
    <rPh sb="32" eb="34">
      <t>キンシ</t>
    </rPh>
    <rPh sb="34" eb="35">
      <t>マタ</t>
    </rPh>
    <rPh sb="36" eb="38">
      <t>セイゲン</t>
    </rPh>
    <phoneticPr fontId="2"/>
  </si>
  <si>
    <t>個人所有の端末（PC、タブレット、スマートフォン）の社内ネットワークへの接続を禁止又は制限していますか。</t>
    <rPh sb="0" eb="2">
      <t>コジン</t>
    </rPh>
    <rPh sb="2" eb="4">
      <t>ショユウ</t>
    </rPh>
    <rPh sb="5" eb="7">
      <t>タンマツ</t>
    </rPh>
    <rPh sb="26" eb="28">
      <t>シャナイ</t>
    </rPh>
    <rPh sb="36" eb="38">
      <t>セツゾク</t>
    </rPh>
    <rPh sb="39" eb="41">
      <t>キンシ</t>
    </rPh>
    <rPh sb="41" eb="42">
      <t>マタ</t>
    </rPh>
    <rPh sb="43" eb="45">
      <t>セイゲン</t>
    </rPh>
    <phoneticPr fontId="2"/>
  </si>
  <si>
    <t>情報セキュリティに関する基本ルール</t>
    <rPh sb="0" eb="2">
      <t>ジョウホウ</t>
    </rPh>
    <rPh sb="9" eb="10">
      <t>カン</t>
    </rPh>
    <rPh sb="12" eb="14">
      <t>キホン</t>
    </rPh>
    <phoneticPr fontId="2"/>
  </si>
  <si>
    <t>管理・対応ルール</t>
    <rPh sb="0" eb="2">
      <t>カンリ</t>
    </rPh>
    <rPh sb="3" eb="5">
      <t>タイオウ</t>
    </rPh>
    <phoneticPr fontId="2"/>
  </si>
  <si>
    <t>データ・ID管理ルール</t>
    <phoneticPr fontId="2"/>
  </si>
  <si>
    <t>インフラ管理ルール</t>
    <rPh sb="4" eb="6">
      <t>カンリ</t>
    </rPh>
    <phoneticPr fontId="2"/>
  </si>
  <si>
    <t>トラブル対応ルール</t>
    <rPh sb="4" eb="6">
      <t>タイオウ</t>
    </rPh>
    <phoneticPr fontId="2"/>
  </si>
  <si>
    <t>定期的な啓発活動</t>
    <rPh sb="0" eb="3">
      <t>テイキテキ</t>
    </rPh>
    <rPh sb="4" eb="6">
      <t>ケイハツ</t>
    </rPh>
    <rPh sb="6" eb="8">
      <t>カツドウ</t>
    </rPh>
    <phoneticPr fontId="2"/>
  </si>
  <si>
    <t>モニタリング・監視（定期・常時）</t>
    <rPh sb="7" eb="9">
      <t>カンシ</t>
    </rPh>
    <rPh sb="10" eb="12">
      <t>テイキ</t>
    </rPh>
    <rPh sb="13" eb="15">
      <t>ジョウジ</t>
    </rPh>
    <phoneticPr fontId="2"/>
  </si>
  <si>
    <t>１）</t>
    <phoneticPr fontId="2"/>
  </si>
  <si>
    <t>２）</t>
    <phoneticPr fontId="2"/>
  </si>
  <si>
    <t>３）</t>
    <phoneticPr fontId="2"/>
  </si>
  <si>
    <t>４）</t>
    <phoneticPr fontId="2"/>
  </si>
  <si>
    <t>５）</t>
    <phoneticPr fontId="2"/>
  </si>
  <si>
    <t>６）</t>
    <phoneticPr fontId="2"/>
  </si>
  <si>
    <t>整備レベル／ポイント計</t>
    <rPh sb="10" eb="11">
      <t>ケイ</t>
    </rPh>
    <phoneticPr fontId="2"/>
  </si>
  <si>
    <t>Yes：１　No：０　　</t>
    <phoneticPr fontId="2"/>
  </si>
  <si>
    <t>ＵＳＢメモリ等の外部記憶媒体の盗難、紛失による情報漏洩への対応</t>
    <rPh sb="6" eb="7">
      <t>トウ</t>
    </rPh>
    <rPh sb="8" eb="10">
      <t>ガイブ</t>
    </rPh>
    <rPh sb="10" eb="12">
      <t>キオク</t>
    </rPh>
    <rPh sb="12" eb="14">
      <t>バイタイ</t>
    </rPh>
    <rPh sb="15" eb="17">
      <t>トウナン</t>
    </rPh>
    <rPh sb="18" eb="20">
      <t>フンシツ</t>
    </rPh>
    <rPh sb="23" eb="25">
      <t>ジョウホウ</t>
    </rPh>
    <rPh sb="25" eb="27">
      <t>ロウエイ</t>
    </rPh>
    <rPh sb="29" eb="31">
      <t>タイオウ</t>
    </rPh>
    <phoneticPr fontId="2"/>
  </si>
  <si>
    <t>ＵＳＢメモリ等の外部記憶媒体について、台帳管理を行っていますか。</t>
    <phoneticPr fontId="2"/>
  </si>
  <si>
    <t>ＵＳＢメモリ等の外部記憶媒体の社外持出しを、制限・記録していますか。</t>
    <rPh sb="6" eb="7">
      <t>ナド</t>
    </rPh>
    <rPh sb="8" eb="10">
      <t>ガイブ</t>
    </rPh>
    <rPh sb="10" eb="12">
      <t>キオク</t>
    </rPh>
    <rPh sb="12" eb="14">
      <t>バイタイ</t>
    </rPh>
    <rPh sb="15" eb="17">
      <t>シャガイ</t>
    </rPh>
    <rPh sb="17" eb="19">
      <t>モチダ</t>
    </rPh>
    <rPh sb="22" eb="24">
      <t>セイゲン</t>
    </rPh>
    <rPh sb="25" eb="27">
      <t>キロク</t>
    </rPh>
    <phoneticPr fontId="2"/>
  </si>
  <si>
    <t>ＵＳＢメモリ等の外部記憶媒体の紛失・盗難が発生した際の連絡ルート・連絡方法は決まっていますか。</t>
    <rPh sb="6" eb="7">
      <t>ナド</t>
    </rPh>
    <rPh sb="8" eb="10">
      <t>ガイブ</t>
    </rPh>
    <rPh sb="10" eb="12">
      <t>キオク</t>
    </rPh>
    <rPh sb="12" eb="14">
      <t>バイタイ</t>
    </rPh>
    <rPh sb="25" eb="26">
      <t>サイ</t>
    </rPh>
    <rPh sb="27" eb="29">
      <t>レンラク</t>
    </rPh>
    <rPh sb="33" eb="35">
      <t>レンラク</t>
    </rPh>
    <rPh sb="35" eb="37">
      <t>ホウホウ</t>
    </rPh>
    <rPh sb="38" eb="39">
      <t>キ</t>
    </rPh>
    <phoneticPr fontId="2"/>
  </si>
  <si>
    <t>ＵＳＢメモリ等の外部記憶媒体の紛失・盗難に備えた技術的な対策（暗号化等）を行っていますか。</t>
    <rPh sb="6" eb="7">
      <t>ナド</t>
    </rPh>
    <rPh sb="8" eb="10">
      <t>ガイブ</t>
    </rPh>
    <rPh sb="10" eb="12">
      <t>キオク</t>
    </rPh>
    <rPh sb="12" eb="14">
      <t>バイタイ</t>
    </rPh>
    <rPh sb="31" eb="34">
      <t>アンゴウカ</t>
    </rPh>
    <rPh sb="34" eb="35">
      <t>トウ</t>
    </rPh>
    <rPh sb="37" eb="38">
      <t>オコナ</t>
    </rPh>
    <phoneticPr fontId="2"/>
  </si>
  <si>
    <t>ＵＳＢメモリ等の外部記憶媒体の利用関するルール等に違反した従業員に対し、注意、警告、懲罰等を行っていますか。</t>
    <rPh sb="6" eb="7">
      <t>ナド</t>
    </rPh>
    <rPh sb="8" eb="10">
      <t>ガイブ</t>
    </rPh>
    <rPh sb="10" eb="12">
      <t>キオク</t>
    </rPh>
    <rPh sb="12" eb="14">
      <t>バイタイ</t>
    </rPh>
    <rPh sb="15" eb="17">
      <t>リヨウ</t>
    </rPh>
    <rPh sb="17" eb="18">
      <t>カン</t>
    </rPh>
    <rPh sb="23" eb="24">
      <t>トウ</t>
    </rPh>
    <rPh sb="25" eb="27">
      <t>イハン</t>
    </rPh>
    <rPh sb="29" eb="32">
      <t>ジュウギョウイン</t>
    </rPh>
    <rPh sb="33" eb="34">
      <t>タイ</t>
    </rPh>
    <rPh sb="36" eb="38">
      <t>チュウイ</t>
    </rPh>
    <rPh sb="39" eb="41">
      <t>ケイコク</t>
    </rPh>
    <rPh sb="44" eb="45">
      <t>トウ</t>
    </rPh>
    <rPh sb="46" eb="47">
      <t>オコナ</t>
    </rPh>
    <phoneticPr fontId="1"/>
  </si>
  <si>
    <t>外部記憶媒体</t>
    <phoneticPr fontId="2"/>
  </si>
  <si>
    <t>設問1,3,4</t>
    <rPh sb="0" eb="2">
      <t>セツモン</t>
    </rPh>
    <phoneticPr fontId="2"/>
  </si>
  <si>
    <t>設問2</t>
    <rPh sb="0" eb="2">
      <t>セツモン</t>
    </rPh>
    <phoneticPr fontId="2"/>
  </si>
  <si>
    <t>VLOOKUP参照用データ</t>
    <rPh sb="7" eb="10">
      <t>サンショウヨウ</t>
    </rPh>
    <phoneticPr fontId="2"/>
  </si>
  <si>
    <t>対象となった機器が全台漏れなく作業されたことを確認していますか。</t>
    <rPh sb="15" eb="17">
      <t>サギョウ</t>
    </rPh>
    <phoneticPr fontId="2"/>
  </si>
  <si>
    <t>リスクアセスメント</t>
    <phoneticPr fontId="2"/>
  </si>
  <si>
    <t>モニタリング（内部監査・自己点検）</t>
    <rPh sb="7" eb="9">
      <t>ナイブ</t>
    </rPh>
    <rPh sb="9" eb="11">
      <t>カンサ</t>
    </rPh>
    <rPh sb="12" eb="14">
      <t>ジコ</t>
    </rPh>
    <rPh sb="14" eb="16">
      <t>テンケン</t>
    </rPh>
    <phoneticPr fontId="2"/>
  </si>
  <si>
    <t>５）</t>
    <phoneticPr fontId="2"/>
  </si>
  <si>
    <t>６）</t>
    <phoneticPr fontId="2"/>
  </si>
  <si>
    <t>物理的アクセス管理（サーバルーム、機密文書書庫等）</t>
    <rPh sb="0" eb="3">
      <t>ブツリテキ</t>
    </rPh>
    <rPh sb="7" eb="9">
      <t>カンリ</t>
    </rPh>
    <rPh sb="17" eb="19">
      <t>キミツ</t>
    </rPh>
    <rPh sb="19" eb="21">
      <t>ブンショ</t>
    </rPh>
    <rPh sb="21" eb="23">
      <t>ショコ</t>
    </rPh>
    <rPh sb="23" eb="24">
      <t>トウ</t>
    </rPh>
    <phoneticPr fontId="2"/>
  </si>
  <si>
    <t>機密情報の取り扱い（情報管理台帳、機密レベルの設定）</t>
    <rPh sb="0" eb="2">
      <t>キミツ</t>
    </rPh>
    <rPh sb="2" eb="4">
      <t>ジョウホウ</t>
    </rPh>
    <rPh sb="5" eb="6">
      <t>ト</t>
    </rPh>
    <rPh sb="7" eb="8">
      <t>アツカ</t>
    </rPh>
    <rPh sb="10" eb="12">
      <t>ジョウホウ</t>
    </rPh>
    <rPh sb="12" eb="14">
      <t>カンリ</t>
    </rPh>
    <rPh sb="14" eb="16">
      <t>ダイチョウ</t>
    </rPh>
    <rPh sb="17" eb="19">
      <t>キミツ</t>
    </rPh>
    <rPh sb="23" eb="25">
      <t>セッテイ</t>
    </rPh>
    <phoneticPr fontId="2"/>
  </si>
  <si>
    <t>社有PCの社外ネットワーク（出張先のホテル、自宅など）への接続を禁止又は制限していますか。</t>
    <rPh sb="0" eb="2">
      <t>シャユウ</t>
    </rPh>
    <rPh sb="5" eb="7">
      <t>シャガイ</t>
    </rPh>
    <rPh sb="29" eb="31">
      <t>セツゾク</t>
    </rPh>
    <rPh sb="32" eb="34">
      <t>キンシ</t>
    </rPh>
    <rPh sb="34" eb="35">
      <t>マタ</t>
    </rPh>
    <rPh sb="36" eb="38">
      <t>セイゲン</t>
    </rPh>
    <phoneticPr fontId="2"/>
  </si>
  <si>
    <t>データの不適切な管理（保管・廃棄等）による情報漏洩への対応</t>
    <rPh sb="8" eb="10">
      <t>カンリ</t>
    </rPh>
    <rPh sb="11" eb="13">
      <t>ホカン</t>
    </rPh>
    <rPh sb="16" eb="17">
      <t>トウ</t>
    </rPh>
    <rPh sb="21" eb="23">
      <t>ジョウホウ</t>
    </rPh>
    <rPh sb="27" eb="29">
      <t>タイオウ</t>
    </rPh>
    <phoneticPr fontId="2"/>
  </si>
  <si>
    <t>退職した従業員（社員・派遣社員等）のIDを即時に削除していますか。また、異動した場合は速やかにアクセス権限を変更していますか。</t>
    <rPh sb="0" eb="2">
      <t>タイショク</t>
    </rPh>
    <rPh sb="4" eb="7">
      <t>ジュウギョウイン</t>
    </rPh>
    <rPh sb="8" eb="10">
      <t>シャイン</t>
    </rPh>
    <rPh sb="11" eb="13">
      <t>ハケン</t>
    </rPh>
    <rPh sb="13" eb="15">
      <t>シャイン</t>
    </rPh>
    <rPh sb="15" eb="16">
      <t>トウ</t>
    </rPh>
    <rPh sb="21" eb="23">
      <t>ソクジ</t>
    </rPh>
    <rPh sb="24" eb="26">
      <t>サクジョ</t>
    </rPh>
    <rPh sb="36" eb="38">
      <t>イドウ</t>
    </rPh>
    <rPh sb="40" eb="42">
      <t>バアイ</t>
    </rPh>
    <rPh sb="51" eb="53">
      <t>ケンゲン</t>
    </rPh>
    <rPh sb="54" eb="56">
      <t>ヘンコウ</t>
    </rPh>
    <phoneticPr fontId="2"/>
  </si>
  <si>
    <t>４）</t>
  </si>
  <si>
    <t>５）</t>
    <phoneticPr fontId="2"/>
  </si>
  <si>
    <t>次の項目についてモニタリング・監視（定期・常時）活動を行っていますか。</t>
    <rPh sb="0" eb="1">
      <t>ツギ</t>
    </rPh>
    <rPh sb="2" eb="4">
      <t>コウモク</t>
    </rPh>
    <rPh sb="15" eb="17">
      <t>カンシ</t>
    </rPh>
    <rPh sb="18" eb="20">
      <t>テイキ</t>
    </rPh>
    <rPh sb="21" eb="23">
      <t>ジョウジ</t>
    </rPh>
    <rPh sb="24" eb="26">
      <t>カツドウ</t>
    </rPh>
    <rPh sb="27" eb="28">
      <t>オコナ</t>
    </rPh>
    <phoneticPr fontId="2"/>
  </si>
  <si>
    <t>ネットワーク内のＰＣ全てに侵入防止ソフト及びウイルス除去ソフトを入れ、OSも含めて常に最新の状態に保っていますか。</t>
    <rPh sb="38" eb="39">
      <t>フク</t>
    </rPh>
    <phoneticPr fontId="2"/>
  </si>
  <si>
    <t>共有サーバ（ファイルサーバ）内の情報を暗号化していますか。</t>
    <rPh sb="0" eb="2">
      <t>キョウユウ</t>
    </rPh>
    <rPh sb="14" eb="15">
      <t>ナイ</t>
    </rPh>
    <rPh sb="16" eb="18">
      <t>ジョウホウ</t>
    </rPh>
    <rPh sb="19" eb="22">
      <t>アンゴウカ</t>
    </rPh>
    <phoneticPr fontId="2"/>
  </si>
  <si>
    <t>守秘義務など情報セキュリティに関する誓約書を従業員から入手していますか。</t>
    <rPh sb="6" eb="8">
      <t>ジョウホウ</t>
    </rPh>
    <rPh sb="15" eb="16">
      <t>カン</t>
    </rPh>
    <rPh sb="18" eb="21">
      <t>セイヤクショ</t>
    </rPh>
    <phoneticPr fontId="2"/>
  </si>
  <si>
    <t>情報セキュリティ全般・情報セキュリティ基本ルール</t>
    <rPh sb="0" eb="2">
      <t>ジョウホウ</t>
    </rPh>
    <rPh sb="8" eb="10">
      <t>ゼンパン</t>
    </rPh>
    <rPh sb="11" eb="13">
      <t>ジョウホウ</t>
    </rPh>
    <rPh sb="19" eb="21">
      <t>キホン</t>
    </rPh>
    <phoneticPr fontId="2"/>
  </si>
  <si>
    <t>社有ＰＣの操作</t>
    <rPh sb="0" eb="2">
      <t>シャユウ</t>
    </rPh>
    <rPh sb="5" eb="7">
      <t>ソウサ</t>
    </rPh>
    <phoneticPr fontId="2"/>
  </si>
  <si>
    <t>特権ＩＤの操作</t>
  </si>
  <si>
    <t>ＩＤ,パスワード等の管理ルール</t>
    <rPh sb="8" eb="9">
      <t>トウ</t>
    </rPh>
    <rPh sb="10" eb="12">
      <t>カンリ</t>
    </rPh>
    <phoneticPr fontId="2"/>
  </si>
  <si>
    <t>社有ＰＣへの外部デバイス接続（USBメモリ、ハードディスク他）</t>
    <rPh sb="0" eb="2">
      <t>シャユウ</t>
    </rPh>
    <rPh sb="6" eb="8">
      <t>ガイブ</t>
    </rPh>
    <rPh sb="12" eb="14">
      <t>セツゾク</t>
    </rPh>
    <rPh sb="29" eb="30">
      <t>ホカ</t>
    </rPh>
    <phoneticPr fontId="2"/>
  </si>
  <si>
    <t>６）</t>
  </si>
  <si>
    <t>７）</t>
    <phoneticPr fontId="2"/>
  </si>
  <si>
    <t>上記１）～６）のログの保管と分析</t>
    <rPh sb="0" eb="2">
      <t>ジョウキ</t>
    </rPh>
    <rPh sb="11" eb="13">
      <t>ホカン</t>
    </rPh>
    <rPh sb="14" eb="16">
      <t>ブンセキ</t>
    </rPh>
    <phoneticPr fontId="2"/>
  </si>
  <si>
    <t>ユーザ管理（ID、アクセス権限、パスワード等の本人認証方法）</t>
    <rPh sb="3" eb="5">
      <t>カンリ</t>
    </rPh>
    <rPh sb="13" eb="15">
      <t>ケンゲン</t>
    </rPh>
    <rPh sb="21" eb="22">
      <t>トウ</t>
    </rPh>
    <rPh sb="23" eb="25">
      <t>ホンニン</t>
    </rPh>
    <rPh sb="25" eb="27">
      <t>ニンショウ</t>
    </rPh>
    <rPh sb="27" eb="29">
      <t>ホウホウ</t>
    </rPh>
    <phoneticPr fontId="2"/>
  </si>
  <si>
    <t>ハードウェア管理（ＰＣ、サーバ、プリンタ他）</t>
    <rPh sb="6" eb="8">
      <t>カンリ</t>
    </rPh>
    <rPh sb="20" eb="21">
      <t>ホカ</t>
    </rPh>
    <phoneticPr fontId="2"/>
  </si>
  <si>
    <t>外部記憶媒体管理（ＣＤ、ＤＶＤ、ＵＳＢメモリ等）</t>
    <rPh sb="0" eb="2">
      <t>ガイブ</t>
    </rPh>
    <rPh sb="2" eb="4">
      <t>キオク</t>
    </rPh>
    <rPh sb="4" eb="6">
      <t>バイタイ</t>
    </rPh>
    <rPh sb="6" eb="8">
      <t>カンリ</t>
    </rPh>
    <rPh sb="22" eb="23">
      <t>トウ</t>
    </rPh>
    <phoneticPr fontId="2"/>
  </si>
  <si>
    <t>ＣＤ、ＤＶＤ、ＵＳＢメモリ等の管理ルール</t>
    <rPh sb="13" eb="14">
      <t>トウ</t>
    </rPh>
    <rPh sb="15" eb="17">
      <t>カンリ</t>
    </rPh>
    <phoneticPr fontId="2"/>
  </si>
  <si>
    <t>１．基本ルール</t>
    <rPh sb="2" eb="4">
      <t>キホン</t>
    </rPh>
    <phoneticPr fontId="2"/>
  </si>
  <si>
    <t>２．管理ルール</t>
    <rPh sb="2" eb="4">
      <t>カンリ</t>
    </rPh>
    <phoneticPr fontId="2"/>
  </si>
  <si>
    <t>３．啓発活動</t>
    <rPh sb="2" eb="4">
      <t>ケイハツ</t>
    </rPh>
    <rPh sb="4" eb="6">
      <t>カツドウ</t>
    </rPh>
    <phoneticPr fontId="2"/>
  </si>
  <si>
    <t>４．モニタリング</t>
    <phoneticPr fontId="2"/>
  </si>
  <si>
    <t>８．社員の故意</t>
    <rPh sb="2" eb="4">
      <t>シャイン</t>
    </rPh>
    <rPh sb="5" eb="7">
      <t>コイ</t>
    </rPh>
    <phoneticPr fontId="2"/>
  </si>
  <si>
    <t>９．委託業者</t>
    <rPh sb="2" eb="4">
      <t>イタク</t>
    </rPh>
    <rPh sb="4" eb="6">
      <t>ギョウシャ</t>
    </rPh>
    <phoneticPr fontId="2"/>
  </si>
  <si>
    <t>インフラ</t>
    <phoneticPr fontId="2"/>
  </si>
  <si>
    <t>データ・ID</t>
    <phoneticPr fontId="2"/>
  </si>
  <si>
    <t>＊無の場合は5ポイントで計算します。</t>
    <rPh sb="1" eb="2">
      <t>ナ</t>
    </rPh>
    <rPh sb="3" eb="5">
      <t>バアイ</t>
    </rPh>
    <rPh sb="12" eb="14">
      <t>ケイサン</t>
    </rPh>
    <phoneticPr fontId="2"/>
  </si>
  <si>
    <t>＊無の場合は5ポイントで計算</t>
    <rPh sb="1" eb="2">
      <t>ナ</t>
    </rPh>
    <rPh sb="3" eb="5">
      <t>バアイ</t>
    </rPh>
    <rPh sb="12" eb="14">
      <t>ケイサン</t>
    </rPh>
    <phoneticPr fontId="2"/>
  </si>
  <si>
    <t>②No</t>
    <phoneticPr fontId="2"/>
  </si>
  <si>
    <t>リスクアセスメントに基づいて、機密情報の管理レベル、管理方法を定めていますか。またそれを定期的に見直していますか。</t>
    <rPh sb="10" eb="11">
      <t>モト</t>
    </rPh>
    <rPh sb="15" eb="17">
      <t>キミツ</t>
    </rPh>
    <rPh sb="17" eb="19">
      <t>ジョウホウ</t>
    </rPh>
    <rPh sb="20" eb="22">
      <t>カンリ</t>
    </rPh>
    <rPh sb="26" eb="28">
      <t>カンリ</t>
    </rPh>
    <rPh sb="28" eb="30">
      <t>ホウホウ</t>
    </rPh>
    <rPh sb="31" eb="32">
      <t>サダ</t>
    </rPh>
    <rPh sb="44" eb="47">
      <t>テイキテキ</t>
    </rPh>
    <rPh sb="48" eb="50">
      <t>ミナオ</t>
    </rPh>
    <phoneticPr fontId="9"/>
  </si>
  <si>
    <t>機密情報について、情報管理台帳を作成して管理していますか。</t>
  </si>
  <si>
    <t>機密情報を記録した紙媒体・記憶媒体の保管、廃棄方法等のルールを周知徹底していますか。</t>
  </si>
  <si>
    <t>機密情報についてその内容に応じた機密レベルを明示するとともにアクセス権限を明確にして管理していますか。</t>
    <rPh sb="0" eb="2">
      <t>キミツ</t>
    </rPh>
    <rPh sb="2" eb="4">
      <t>ジョウホウ</t>
    </rPh>
    <rPh sb="10" eb="12">
      <t>ナイヨウ</t>
    </rPh>
    <rPh sb="13" eb="14">
      <t>オウ</t>
    </rPh>
    <rPh sb="34" eb="36">
      <t>ケンゲン</t>
    </rPh>
    <rPh sb="37" eb="39">
      <t>メイカク</t>
    </rPh>
    <rPh sb="42" eb="44">
      <t>カンリ</t>
    </rPh>
    <phoneticPr fontId="9"/>
  </si>
  <si>
    <t>機密情報を廃棄した場合は記録を残していますか。</t>
    <phoneticPr fontId="9"/>
  </si>
  <si>
    <t>機密書類は、シュレッダーまたは機密処理ボックスなど、管理レベルに応じた方法で処分していますか。</t>
    <rPh sb="26" eb="28">
      <t>カンリ</t>
    </rPh>
    <rPh sb="32" eb="33">
      <t>オウ</t>
    </rPh>
    <rPh sb="35" eb="37">
      <t>ホウホウ</t>
    </rPh>
    <phoneticPr fontId="9"/>
  </si>
  <si>
    <t>２．社有ＰＣ</t>
    <rPh sb="2" eb="4">
      <t>シャユウ</t>
    </rPh>
    <phoneticPr fontId="2"/>
  </si>
  <si>
    <t>１．データ管理</t>
    <rPh sb="5" eb="7">
      <t>カンリ</t>
    </rPh>
    <phoneticPr fontId="2"/>
  </si>
  <si>
    <t>３．外部記憶
媒体</t>
    <phoneticPr fontId="2"/>
  </si>
  <si>
    <t>４．ネットワーク利用</t>
    <rPh sb="8" eb="10">
      <t>リヨウ</t>
    </rPh>
    <phoneticPr fontId="2"/>
  </si>
  <si>
    <t>５．ウィルス・
スパイウェア</t>
    <phoneticPr fontId="2"/>
  </si>
  <si>
    <t>６．ハッキング</t>
    <phoneticPr fontId="2"/>
  </si>
  <si>
    <t>７．情報機器処分</t>
    <rPh sb="2" eb="4">
      <t>ジョウホウ</t>
    </rPh>
    <rPh sb="4" eb="6">
      <t>キキ</t>
    </rPh>
    <rPh sb="6" eb="8">
      <t>ショブン</t>
    </rPh>
    <phoneticPr fontId="2"/>
  </si>
  <si>
    <t>社有ＰＣ</t>
    <rPh sb="0" eb="2">
      <t>シャユウ</t>
    </rPh>
    <phoneticPr fontId="2"/>
  </si>
  <si>
    <t>データ管理</t>
    <rPh sb="3" eb="5">
      <t>カンリ</t>
    </rPh>
    <phoneticPr fontId="2"/>
  </si>
  <si>
    <t>運用状況に関する設問へ</t>
    <rPh sb="0" eb="2">
      <t>ウンヨウ</t>
    </rPh>
    <rPh sb="2" eb="4">
      <t>ジョウキョウ</t>
    </rPh>
    <rPh sb="5" eb="6">
      <t>カン</t>
    </rPh>
    <rPh sb="8" eb="10">
      <t>セツモン</t>
    </rPh>
    <phoneticPr fontId="2"/>
  </si>
  <si>
    <t>↑リンクをクリックして進んでください。</t>
    <rPh sb="11" eb="12">
      <t>スス</t>
    </rPh>
    <phoneticPr fontId="2"/>
  </si>
  <si>
    <t>下記の設問について、該当する回答を選択してください。</t>
    <rPh sb="0" eb="2">
      <t>カキ</t>
    </rPh>
    <rPh sb="3" eb="5">
      <t>セツモン</t>
    </rPh>
    <rPh sb="10" eb="12">
      <t>ガイトウ</t>
    </rPh>
    <rPh sb="14" eb="16">
      <t>カイトウ</t>
    </rPh>
    <rPh sb="17" eb="19">
      <t>センタク</t>
    </rPh>
    <phoneticPr fontId="2"/>
  </si>
  <si>
    <t>（選択肢：①全てある／全て行っている　②一部ある／一部行っている　③ない／行っていない）</t>
  </si>
  <si>
    <t>ＰＣ・タブレット・スマートフォン等の業務への利用は社有のものに限定していますか。</t>
    <phoneticPr fontId="2"/>
  </si>
  <si>
    <t>社有のＰＣ・タブレット・スマートフォン等について、台帳管理を行っていますか。</t>
    <rPh sb="0" eb="2">
      <t>シャユウ</t>
    </rPh>
    <rPh sb="19" eb="20">
      <t>トウ</t>
    </rPh>
    <rPh sb="25" eb="27">
      <t>ダイチョウ</t>
    </rPh>
    <rPh sb="27" eb="29">
      <t>カンリ</t>
    </rPh>
    <rPh sb="30" eb="31">
      <t>オコナ</t>
    </rPh>
    <phoneticPr fontId="2"/>
  </si>
  <si>
    <t>社有のＰＣの社外持出しを、制限・記録していますか。</t>
    <rPh sb="0" eb="2">
      <t>シャユウ</t>
    </rPh>
    <rPh sb="6" eb="8">
      <t>シャガイ</t>
    </rPh>
    <rPh sb="8" eb="10">
      <t>モチダ</t>
    </rPh>
    <rPh sb="13" eb="15">
      <t>セイゲン</t>
    </rPh>
    <rPh sb="16" eb="18">
      <t>キロク</t>
    </rPh>
    <phoneticPr fontId="2"/>
  </si>
  <si>
    <t>社有のＰＣ・タブレット・スマートフォン等の利用に関するルール等に違反した従業員に対し、注意、警告、懲罰等を行っていますか。</t>
    <rPh sb="0" eb="2">
      <t>シャユウ</t>
    </rPh>
    <rPh sb="19" eb="20">
      <t>ナド</t>
    </rPh>
    <rPh sb="21" eb="23">
      <t>リヨウ</t>
    </rPh>
    <rPh sb="24" eb="25">
      <t>カン</t>
    </rPh>
    <rPh sb="30" eb="31">
      <t>トウ</t>
    </rPh>
    <rPh sb="32" eb="34">
      <t>イハン</t>
    </rPh>
    <rPh sb="36" eb="39">
      <t>ジュウギョウイン</t>
    </rPh>
    <rPh sb="40" eb="41">
      <t>タイ</t>
    </rPh>
    <rPh sb="43" eb="45">
      <t>チュウイ</t>
    </rPh>
    <rPh sb="46" eb="48">
      <t>ケイコク</t>
    </rPh>
    <rPh sb="51" eb="52">
      <t>トウ</t>
    </rPh>
    <rPh sb="53" eb="54">
      <t>オコナ</t>
    </rPh>
    <phoneticPr fontId="1"/>
  </si>
  <si>
    <t>社有のＰＣ・タブレット・スマートフォン等の紛失・盗難に備えた技術的な対策（暗号化等）を行っていますか。</t>
    <rPh sb="0" eb="2">
      <t>シャユウ</t>
    </rPh>
    <rPh sb="19" eb="20">
      <t>トウ</t>
    </rPh>
    <rPh sb="43" eb="44">
      <t>オコナ</t>
    </rPh>
    <phoneticPr fontId="2"/>
  </si>
  <si>
    <t>社有のＰＣ・タブレット・スマートフォン等の紛失・盗難が発生した際の連絡ルート・連絡方法は決まっていますか。</t>
    <rPh sb="19" eb="20">
      <t>トウ</t>
    </rPh>
    <rPh sb="31" eb="32">
      <t>サイ</t>
    </rPh>
    <rPh sb="33" eb="35">
      <t>レンラク</t>
    </rPh>
    <rPh sb="39" eb="41">
      <t>レンラク</t>
    </rPh>
    <rPh sb="41" eb="43">
      <t>ホウホウ</t>
    </rPh>
    <rPh sb="44" eb="45">
      <t>キ</t>
    </rPh>
    <phoneticPr fontId="2"/>
  </si>
  <si>
    <t>評価結果まとめへ</t>
  </si>
  <si>
    <t>評価結果まとめ</t>
    <rPh sb="0" eb="2">
      <t>ヒョウカ</t>
    </rPh>
    <rPh sb="2" eb="4">
      <t>ケッカ</t>
    </rPh>
    <phoneticPr fontId="2"/>
  </si>
  <si>
    <t>①全てある/全て行っている</t>
    <rPh sb="1" eb="2">
      <t>スベ</t>
    </rPh>
    <rPh sb="6" eb="7">
      <t>スベ</t>
    </rPh>
    <rPh sb="8" eb="9">
      <t>オコナ</t>
    </rPh>
    <phoneticPr fontId="2"/>
  </si>
  <si>
    <t>③ない/行っていない</t>
    <rPh sb="4" eb="5">
      <t>オコナ</t>
    </rPh>
    <phoneticPr fontId="2"/>
  </si>
  <si>
    <t>②一部ある/一部行っている</t>
    <rPh sb="1" eb="3">
      <t>イチブ</t>
    </rPh>
    <rPh sb="6" eb="8">
      <t>イチブ</t>
    </rPh>
    <rPh sb="8" eb="9">
      <t>オコナ</t>
    </rPh>
    <phoneticPr fontId="2"/>
  </si>
  <si>
    <t>評価結果計算シート</t>
    <rPh sb="0" eb="2">
      <t>ヒョウカ</t>
    </rPh>
    <rPh sb="2" eb="4">
      <t>ケッカ</t>
    </rPh>
    <rPh sb="4" eb="6">
      <t>ケイサン</t>
    </rPh>
    <phoneticPr fontId="2"/>
  </si>
  <si>
    <t>ＰＣ・タブレット・スマートフォン等の盗難、紛失による情報漏洩への対応</t>
    <rPh sb="16" eb="17">
      <t>トウ</t>
    </rPh>
    <rPh sb="18" eb="20">
      <t>トウナン</t>
    </rPh>
    <rPh sb="21" eb="23">
      <t>フンシツ</t>
    </rPh>
    <rPh sb="26" eb="28">
      <t>ジョウホウ</t>
    </rPh>
    <rPh sb="28" eb="30">
      <t>ロウエイ</t>
    </rPh>
    <rPh sb="32" eb="34">
      <t>タイオウ</t>
    </rPh>
    <phoneticPr fontId="2"/>
  </si>
  <si>
    <t>全てある（全て行っている）：１　一部ある（一部行っている）：２　　ない（行っていない）：３</t>
    <rPh sb="0" eb="1">
      <t>スベ</t>
    </rPh>
    <rPh sb="5" eb="6">
      <t>スベ</t>
    </rPh>
    <rPh sb="7" eb="8">
      <t>オコナ</t>
    </rPh>
    <rPh sb="16" eb="18">
      <t>イチブ</t>
    </rPh>
    <rPh sb="21" eb="23">
      <t>イチブ</t>
    </rPh>
    <rPh sb="23" eb="24">
      <t>オコナ</t>
    </rPh>
    <rPh sb="36" eb="37">
      <t>オコナ</t>
    </rPh>
    <phoneticPr fontId="2"/>
  </si>
  <si>
    <t>６）</t>
    <phoneticPr fontId="2"/>
  </si>
  <si>
    <t>４）</t>
    <phoneticPr fontId="2"/>
  </si>
  <si>
    <t>５）</t>
    <phoneticPr fontId="2"/>
  </si>
  <si>
    <t>該当なし</t>
    <rPh sb="0" eb="2">
      <t>ガイトウ</t>
    </rPh>
    <phoneticPr fontId="2"/>
  </si>
  <si>
    <t>《フリーコメント》補足コメント等がありましたら、自由に記載してください。</t>
    <rPh sb="9" eb="11">
      <t>ホソク</t>
    </rPh>
    <rPh sb="15" eb="16">
      <t>トウ</t>
    </rPh>
    <rPh sb="24" eb="26">
      <t>ジユウ</t>
    </rPh>
    <rPh sb="27" eb="29">
      <t>キサイ</t>
    </rPh>
    <phoneticPr fontId="2"/>
  </si>
  <si>
    <t>整備状況</t>
    <rPh sb="0" eb="2">
      <t>セイビ</t>
    </rPh>
    <rPh sb="2" eb="4">
      <t>ジョウキョウ</t>
    </rPh>
    <phoneticPr fontId="2"/>
  </si>
  <si>
    <t>コメント内容</t>
    <rPh sb="4" eb="6">
      <t>ナイヨウ</t>
    </rPh>
    <phoneticPr fontId="2"/>
  </si>
  <si>
    <t>運用状況</t>
    <rPh sb="0" eb="2">
      <t>ウンヨウ</t>
    </rPh>
    <rPh sb="2" eb="4">
      <t>ジョウキョウ</t>
    </rPh>
    <phoneticPr fontId="2"/>
  </si>
  <si>
    <t>フリー
コメント</t>
    <phoneticPr fontId="2"/>
  </si>
  <si>
    <t>《フリーコメント》運用状況全般について補足コメント等がありましたら、自由に記載してください。</t>
    <rPh sb="9" eb="11">
      <t>ウンヨウ</t>
    </rPh>
    <rPh sb="11" eb="13">
      <t>ジョウキョウ</t>
    </rPh>
    <rPh sb="13" eb="15">
      <t>ゼンパン</t>
    </rPh>
    <rPh sb="19" eb="21">
      <t>ホソク</t>
    </rPh>
    <rPh sb="25" eb="26">
      <t>トウ</t>
    </rPh>
    <rPh sb="34" eb="36">
      <t>ジユウ</t>
    </rPh>
    <rPh sb="37" eb="39">
      <t>キサイ</t>
    </rPh>
    <phoneticPr fontId="2"/>
  </si>
  <si>
    <t>全般</t>
    <rPh sb="0" eb="2">
      <t>ゼンパン</t>
    </rPh>
    <phoneticPr fontId="2"/>
  </si>
  <si>
    <t>運用状況</t>
    <rPh sb="0" eb="2">
      <t>ウンヨウ</t>
    </rPh>
    <rPh sb="2" eb="4">
      <t>ジョウキョウ</t>
    </rPh>
    <phoneticPr fontId="10"/>
  </si>
  <si>
    <t>：A</t>
    <phoneticPr fontId="10"/>
  </si>
  <si>
    <t>B</t>
    <phoneticPr fontId="10"/>
  </si>
  <si>
    <t>：B</t>
    <phoneticPr fontId="10"/>
  </si>
  <si>
    <t>C</t>
    <phoneticPr fontId="10"/>
  </si>
  <si>
    <t>：C</t>
    <phoneticPr fontId="10"/>
  </si>
  <si>
    <t>D</t>
    <phoneticPr fontId="10"/>
  </si>
  <si>
    <t>：D</t>
    <phoneticPr fontId="10"/>
  </si>
  <si>
    <t>A</t>
    <phoneticPr fontId="10"/>
  </si>
  <si>
    <t>整備状況</t>
    <rPh sb="0" eb="2">
      <t>セイビ</t>
    </rPh>
    <rPh sb="2" eb="4">
      <t>ジョウキョウ</t>
    </rPh>
    <phoneticPr fontId="10"/>
  </si>
  <si>
    <t>総合評価１</t>
    <rPh sb="0" eb="4">
      <t>ソウゴウヒョウカ</t>
    </rPh>
    <phoneticPr fontId="10"/>
  </si>
  <si>
    <t>AA</t>
    <phoneticPr fontId="10"/>
  </si>
  <si>
    <t>A</t>
    <phoneticPr fontId="10"/>
  </si>
  <si>
    <t>B</t>
    <phoneticPr fontId="10"/>
  </si>
  <si>
    <t>C</t>
    <phoneticPr fontId="10"/>
  </si>
  <si>
    <t>AB</t>
    <phoneticPr fontId="10"/>
  </si>
  <si>
    <t>AC</t>
    <phoneticPr fontId="10"/>
  </si>
  <si>
    <t>AD</t>
    <phoneticPr fontId="10"/>
  </si>
  <si>
    <t>BA</t>
    <phoneticPr fontId="10"/>
  </si>
  <si>
    <t>BB</t>
    <phoneticPr fontId="10"/>
  </si>
  <si>
    <t>BC</t>
    <phoneticPr fontId="10"/>
  </si>
  <si>
    <t>BD</t>
    <phoneticPr fontId="10"/>
  </si>
  <si>
    <t>CA</t>
    <phoneticPr fontId="10"/>
  </si>
  <si>
    <t>CB</t>
    <phoneticPr fontId="10"/>
  </si>
  <si>
    <t>C</t>
    <phoneticPr fontId="10"/>
  </si>
  <si>
    <t>CC</t>
    <phoneticPr fontId="10"/>
  </si>
  <si>
    <t>CD</t>
    <phoneticPr fontId="10"/>
  </si>
  <si>
    <t>D</t>
    <phoneticPr fontId="10"/>
  </si>
  <si>
    <t>DA</t>
    <phoneticPr fontId="10"/>
  </si>
  <si>
    <t>DB</t>
    <phoneticPr fontId="10"/>
  </si>
  <si>
    <t>DC</t>
    <phoneticPr fontId="10"/>
  </si>
  <si>
    <t>DD</t>
    <phoneticPr fontId="10"/>
  </si>
  <si>
    <t>《総合評価》</t>
    <rPh sb="1" eb="5">
      <t>ソウゴウヒョウカ</t>
    </rPh>
    <phoneticPr fontId="10"/>
  </si>
  <si>
    <t>総合評価</t>
    <rPh sb="0" eb="4">
      <t>ソウゴウヒョウカ</t>
    </rPh>
    <phoneticPr fontId="10"/>
  </si>
  <si>
    <t>クリックして回答をスタート</t>
    <rPh sb="6" eb="8">
      <t>カイトウ</t>
    </rPh>
    <phoneticPr fontId="2"/>
  </si>
  <si>
    <t>３．評価結果まとめ</t>
    <rPh sb="2" eb="4">
      <t>ヒョウカ</t>
    </rPh>
    <rPh sb="4" eb="6">
      <t>ケッカ</t>
    </rPh>
    <phoneticPr fontId="2"/>
  </si>
  <si>
    <r>
      <t>1)情報機器を処分する際、データ消去を自社で行っていますか？</t>
    </r>
    <r>
      <rPr>
        <b/>
        <sz val="10"/>
        <color indexed="10"/>
        <rFont val="ＭＳ Ｐゴシック"/>
        <family val="3"/>
        <charset val="128"/>
      </rPr>
      <t>　　　　　　　　　　　　①Yesを選択すると設問が表示されます</t>
    </r>
    <r>
      <rPr>
        <b/>
        <sz val="11"/>
        <color indexed="10"/>
        <rFont val="ＭＳ Ｐゴシック"/>
        <family val="3"/>
        <charset val="128"/>
      </rPr>
      <t>⇒</t>
    </r>
    <rPh sb="2" eb="4">
      <t>ジョウホウ</t>
    </rPh>
    <rPh sb="4" eb="6">
      <t>キキ</t>
    </rPh>
    <rPh sb="7" eb="9">
      <t>ショブン</t>
    </rPh>
    <rPh sb="11" eb="12">
      <t>サイ</t>
    </rPh>
    <rPh sb="16" eb="18">
      <t>ショウキョ</t>
    </rPh>
    <rPh sb="19" eb="21">
      <t>ジシャ</t>
    </rPh>
    <rPh sb="22" eb="23">
      <t>オコナ</t>
    </rPh>
    <rPh sb="47" eb="49">
      <t>センタク</t>
    </rPh>
    <rPh sb="52" eb="54">
      <t>セツモン</t>
    </rPh>
    <rPh sb="55" eb="57">
      <t>ヒョウジ</t>
    </rPh>
    <phoneticPr fontId="2"/>
  </si>
  <si>
    <r>
      <t>2)情報機器を処分する際、データ消去を外部業者に委託していますか？　　　　　　　</t>
    </r>
    <r>
      <rPr>
        <b/>
        <sz val="10"/>
        <color indexed="10"/>
        <rFont val="ＭＳ Ｐゴシック"/>
        <family val="3"/>
        <charset val="128"/>
      </rPr>
      <t>①Yesを選択すると設問が表示されます</t>
    </r>
    <r>
      <rPr>
        <b/>
        <sz val="11"/>
        <color indexed="10"/>
        <rFont val="ＭＳ Ｐゴシック"/>
        <family val="3"/>
        <charset val="128"/>
      </rPr>
      <t>⇒</t>
    </r>
    <rPh sb="2" eb="4">
      <t>ジョウホウ</t>
    </rPh>
    <rPh sb="4" eb="6">
      <t>キキ</t>
    </rPh>
    <rPh sb="7" eb="9">
      <t>ショブン</t>
    </rPh>
    <rPh sb="11" eb="12">
      <t>サイ</t>
    </rPh>
    <rPh sb="16" eb="18">
      <t>ショウキョ</t>
    </rPh>
    <rPh sb="19" eb="21">
      <t>ガイブ</t>
    </rPh>
    <rPh sb="21" eb="23">
      <t>ギョウシャ</t>
    </rPh>
    <rPh sb="24" eb="26">
      <t>イタク</t>
    </rPh>
    <phoneticPr fontId="2"/>
  </si>
  <si>
    <t>社名：</t>
    <rPh sb="0" eb="1">
      <t>シャ</t>
    </rPh>
    <rPh sb="1" eb="2">
      <t>メイ</t>
    </rPh>
    <phoneticPr fontId="14"/>
  </si>
  <si>
    <t>組織名：</t>
    <rPh sb="0" eb="3">
      <t>ソシキメイ</t>
    </rPh>
    <phoneticPr fontId="14"/>
  </si>
  <si>
    <t>氏名：</t>
    <rPh sb="0" eb="2">
      <t>シメイ</t>
    </rPh>
    <phoneticPr fontId="14"/>
  </si>
  <si>
    <t>情報セキュリティに関するＣＳＡ質問票</t>
    <rPh sb="0" eb="2">
      <t>ジョウホウ</t>
    </rPh>
    <rPh sb="9" eb="10">
      <t>カン</t>
    </rPh>
    <rPh sb="15" eb="17">
      <t>シツモン</t>
    </rPh>
    <rPh sb="17" eb="18">
      <t>ヒョウ</t>
    </rPh>
    <phoneticPr fontId="2"/>
  </si>
  <si>
    <t>＊回答はすべて選択式です。該当するものをリストから選択してください。</t>
    <rPh sb="1" eb="3">
      <t>カイトウ</t>
    </rPh>
    <rPh sb="7" eb="9">
      <t>センタク</t>
    </rPh>
    <rPh sb="9" eb="10">
      <t>シキ</t>
    </rPh>
    <rPh sb="13" eb="15">
      <t>ガイトウ</t>
    </rPh>
    <rPh sb="25" eb="27">
      <t>センタク</t>
    </rPh>
    <phoneticPr fontId="14"/>
  </si>
  <si>
    <t>＊補足すべき事項等がありましたら、適宜フリーコメント欄を利用してください。</t>
    <rPh sb="1" eb="3">
      <t>ホソク</t>
    </rPh>
    <rPh sb="6" eb="8">
      <t>ジコウ</t>
    </rPh>
    <rPh sb="8" eb="9">
      <t>トウ</t>
    </rPh>
    <rPh sb="17" eb="19">
      <t>テキギ</t>
    </rPh>
    <rPh sb="26" eb="27">
      <t>ラン</t>
    </rPh>
    <rPh sb="28" eb="30">
      <t>リヨウ</t>
    </rPh>
    <phoneticPr fontId="14"/>
  </si>
  <si>
    <t>《総合評価》</t>
    <rPh sb="1" eb="5">
      <t>ソウゴウヒョウカ</t>
    </rPh>
    <phoneticPr fontId="2"/>
  </si>
  <si>
    <t>運用</t>
    <rPh sb="0" eb="2">
      <t>ウンヨウ</t>
    </rPh>
    <phoneticPr fontId="2"/>
  </si>
  <si>
    <t>D</t>
    <phoneticPr fontId="2"/>
  </si>
  <si>
    <t>C</t>
    <phoneticPr fontId="2"/>
  </si>
  <si>
    <t>B</t>
    <phoneticPr fontId="2"/>
  </si>
  <si>
    <t>A</t>
    <phoneticPr fontId="2"/>
  </si>
  <si>
    <t>整備</t>
    <rPh sb="0" eb="2">
      <t>セイビ</t>
    </rPh>
    <phoneticPr fontId="2"/>
  </si>
  <si>
    <t>A</t>
    <phoneticPr fontId="2"/>
  </si>
  <si>
    <t>C</t>
    <phoneticPr fontId="2"/>
  </si>
  <si>
    <t>B</t>
    <phoneticPr fontId="2"/>
  </si>
  <si>
    <t>B</t>
    <phoneticPr fontId="2"/>
  </si>
  <si>
    <t>C</t>
    <phoneticPr fontId="2"/>
  </si>
  <si>
    <t>Ｄ</t>
    <phoneticPr fontId="2"/>
  </si>
  <si>
    <t>D</t>
    <phoneticPr fontId="2"/>
  </si>
  <si>
    <t>社名：</t>
    <rPh sb="0" eb="2">
      <t>シャメイ</t>
    </rPh>
    <phoneticPr fontId="2"/>
  </si>
  <si>
    <t>改善活動</t>
    <rPh sb="0" eb="2">
      <t>カイゼン</t>
    </rPh>
    <rPh sb="2" eb="4">
      <t>カツドウ</t>
    </rPh>
    <phoneticPr fontId="2"/>
  </si>
  <si>
    <t>各項目のレベル</t>
    <rPh sb="0" eb="1">
      <t>カク</t>
    </rPh>
    <rPh sb="1" eb="3">
      <t>コウモク</t>
    </rPh>
    <phoneticPr fontId="2"/>
  </si>
  <si>
    <t>評価結果</t>
    <rPh sb="0" eb="2">
      <t>ヒョウカ</t>
    </rPh>
    <rPh sb="2" eb="4">
      <t>ケッカ</t>
    </rPh>
    <phoneticPr fontId="19"/>
  </si>
  <si>
    <t>①今後改善の必要あり</t>
    <rPh sb="1" eb="3">
      <t>コンゴ</t>
    </rPh>
    <rPh sb="3" eb="5">
      <t>カイゼン</t>
    </rPh>
    <rPh sb="6" eb="8">
      <t>ヒツヨウ</t>
    </rPh>
    <phoneticPr fontId="2"/>
  </si>
  <si>
    <t>③改善の必要なし</t>
    <rPh sb="1" eb="3">
      <t>カイゼン</t>
    </rPh>
    <rPh sb="4" eb="6">
      <t>ヒツヨウ</t>
    </rPh>
    <phoneticPr fontId="2"/>
  </si>
  <si>
    <t>②現在、改善中</t>
    <rPh sb="1" eb="3">
      <t>ゲンザイ</t>
    </rPh>
    <rPh sb="4" eb="6">
      <t>カイゼン</t>
    </rPh>
    <rPh sb="6" eb="7">
      <t>チュウ</t>
    </rPh>
    <phoneticPr fontId="2"/>
  </si>
  <si>
    <t>１．評価結果</t>
    <rPh sb="2" eb="4">
      <t>ヒョウカ</t>
    </rPh>
    <rPh sb="4" eb="6">
      <t>ケッカ</t>
    </rPh>
    <phoneticPr fontId="2"/>
  </si>
  <si>
    <t>３．外部記憶媒体</t>
    <phoneticPr fontId="2"/>
  </si>
  <si>
    <t>５．ウィルス・スパイウェア</t>
    <phoneticPr fontId="2"/>
  </si>
  <si>
    <t>改善時期</t>
    <rPh sb="0" eb="2">
      <t>カイゼン</t>
    </rPh>
    <rPh sb="2" eb="4">
      <t>ジキ</t>
    </rPh>
    <phoneticPr fontId="19"/>
  </si>
  <si>
    <t>①３ヶ月以内に完了</t>
    <rPh sb="3" eb="4">
      <t>ゲツ</t>
    </rPh>
    <rPh sb="4" eb="6">
      <t>イナイ</t>
    </rPh>
    <rPh sb="7" eb="9">
      <t>カンリョウ</t>
    </rPh>
    <phoneticPr fontId="2"/>
  </si>
  <si>
    <t>②６ヶ月以内に完了</t>
    <rPh sb="3" eb="4">
      <t>ゲツ</t>
    </rPh>
    <rPh sb="4" eb="6">
      <t>イナイ</t>
    </rPh>
    <rPh sb="7" eb="9">
      <t>カンリョウ</t>
    </rPh>
    <phoneticPr fontId="2"/>
  </si>
  <si>
    <t>③1年以内に完了</t>
    <rPh sb="2" eb="3">
      <t>ネン</t>
    </rPh>
    <rPh sb="3" eb="5">
      <t>イナイ</t>
    </rPh>
    <rPh sb="6" eb="8">
      <t>カンリョウ</t>
    </rPh>
    <phoneticPr fontId="2"/>
  </si>
  <si>
    <t>④完了時期未定</t>
    <rPh sb="1" eb="3">
      <t>カンリョウ</t>
    </rPh>
    <rPh sb="3" eb="5">
      <t>ジキ</t>
    </rPh>
    <rPh sb="5" eb="7">
      <t>ミテイ</t>
    </rPh>
    <phoneticPr fontId="2"/>
  </si>
  <si>
    <t>改善検討</t>
    <rPh sb="0" eb="2">
      <t>カイゼン</t>
    </rPh>
    <rPh sb="2" eb="4">
      <t>ケントウ</t>
    </rPh>
    <phoneticPr fontId="2"/>
  </si>
  <si>
    <t>改善完了時期</t>
    <rPh sb="0" eb="2">
      <t>カイゼン</t>
    </rPh>
    <rPh sb="2" eb="4">
      <t>カンリョウ</t>
    </rPh>
    <rPh sb="4" eb="6">
      <t>ジキ</t>
    </rPh>
    <phoneticPr fontId="2"/>
  </si>
  <si>
    <t>この質問票は次の４つのシートで構成されています。</t>
    <rPh sb="2" eb="4">
      <t>シツモン</t>
    </rPh>
    <rPh sb="4" eb="5">
      <t>ヒョウ</t>
    </rPh>
    <rPh sb="6" eb="7">
      <t>ツギ</t>
    </rPh>
    <rPh sb="15" eb="17">
      <t>コウセイ</t>
    </rPh>
    <phoneticPr fontId="2"/>
  </si>
  <si>
    <t>４．改善活動</t>
    <rPh sb="2" eb="4">
      <t>カイゼン</t>
    </rPh>
    <rPh sb="4" eb="6">
      <t>カツドウ</t>
    </rPh>
    <phoneticPr fontId="14"/>
  </si>
  <si>
    <t>改善活動へ</t>
    <rPh sb="0" eb="2">
      <t>カイゼン</t>
    </rPh>
    <rPh sb="2" eb="4">
      <t>カツドウ</t>
    </rPh>
    <phoneticPr fontId="19"/>
  </si>
  <si>
    <t>社名：</t>
    <rPh sb="0" eb="2">
      <t>シャメイ</t>
    </rPh>
    <phoneticPr fontId="2"/>
  </si>
  <si>
    <t>＊「回答を選んでください」が表示された項目について、回答を選んでください。</t>
    <rPh sb="2" eb="4">
      <t>カイトウ</t>
    </rPh>
    <rPh sb="5" eb="6">
      <t>エラ</t>
    </rPh>
    <rPh sb="14" eb="16">
      <t>ヒョウジ</t>
    </rPh>
    <rPh sb="19" eb="21">
      <t>コウモク</t>
    </rPh>
    <rPh sb="26" eb="28">
      <t>カイトウ</t>
    </rPh>
    <rPh sb="29" eb="30">
      <t>エラ</t>
    </rPh>
    <phoneticPr fontId="2"/>
  </si>
  <si>
    <t>１）整備状況</t>
    <rPh sb="2" eb="4">
      <t>セイビ</t>
    </rPh>
    <rPh sb="4" eb="6">
      <t>ジョウキョウ</t>
    </rPh>
    <phoneticPr fontId="2"/>
  </si>
  <si>
    <t>２．改善方針</t>
    <rPh sb="2" eb="4">
      <t>カイゼン</t>
    </rPh>
    <rPh sb="4" eb="6">
      <t>ホウシン</t>
    </rPh>
    <phoneticPr fontId="2"/>
  </si>
  <si>
    <t>改善状況</t>
    <rPh sb="0" eb="2">
      <t>カイゼン</t>
    </rPh>
    <rPh sb="2" eb="4">
      <t>ジョウキョウ</t>
    </rPh>
    <phoneticPr fontId="19"/>
  </si>
  <si>
    <t>２）運用状況</t>
    <rPh sb="2" eb="4">
      <t>ウンヨウ</t>
    </rPh>
    <rPh sb="4" eb="6">
      <t>ジョウキョウ</t>
    </rPh>
    <phoneticPr fontId="2"/>
  </si>
  <si>
    <t>ポイント基準が異なるため、LOOKUPの式に注意</t>
    <rPh sb="22" eb="24">
      <t>チュウイ</t>
    </rPh>
    <phoneticPr fontId="2"/>
  </si>
  <si>
    <t>回答日：</t>
    <rPh sb="0" eb="2">
      <t>カイトウ</t>
    </rPh>
    <rPh sb="2" eb="3">
      <t>ビ</t>
    </rPh>
    <phoneticPr fontId="14"/>
  </si>
  <si>
    <t>　　　　　　　年　　　　月　　　　日</t>
    <rPh sb="7" eb="8">
      <t>ネン</t>
    </rPh>
    <rPh sb="12" eb="13">
      <t>ツキ</t>
    </rPh>
    <rPh sb="17" eb="18">
      <t>ヒ</t>
    </rPh>
    <phoneticPr fontId="14"/>
  </si>
  <si>
    <t>↓回答日・所属・氏名をご記入ください。</t>
    <rPh sb="1" eb="4">
      <t>カイトウビ</t>
    </rPh>
    <rPh sb="5" eb="7">
      <t>ショゾク</t>
    </rPh>
    <rPh sb="8" eb="10">
      <t>シメイ</t>
    </rPh>
    <rPh sb="12" eb="14">
      <t>キニュウ</t>
    </rPh>
    <phoneticPr fontId="14"/>
  </si>
  <si>
    <t>１，２の設問を全て回答すると「３．評価結果まとめ」に結果が自動的に表示されます。</t>
    <rPh sb="4" eb="6">
      <t>セツモン</t>
    </rPh>
    <rPh sb="7" eb="8">
      <t>スベ</t>
    </rPh>
    <rPh sb="9" eb="11">
      <t>カイトウ</t>
    </rPh>
    <rPh sb="33" eb="35">
      <t>ヒョウジ</t>
    </rPh>
    <phoneticPr fontId="14"/>
  </si>
  <si>
    <t>＊未回答の項目があると、結果が正しく表示されませんので、すべての設問に回答してください。</t>
    <rPh sb="1" eb="4">
      <t>ミカイトウ</t>
    </rPh>
    <rPh sb="5" eb="7">
      <t>コウモク</t>
    </rPh>
    <rPh sb="12" eb="14">
      <t>ケッカ</t>
    </rPh>
    <rPh sb="15" eb="16">
      <t>タダ</t>
    </rPh>
    <rPh sb="18" eb="20">
      <t>ヒョウジ</t>
    </rPh>
    <rPh sb="32" eb="34">
      <t>セツモン</t>
    </rPh>
    <rPh sb="35" eb="37">
      <t>カイトウ</t>
    </rPh>
    <phoneticPr fontId="14"/>
  </si>
  <si>
    <t>課題等を早期に発見し、適切に改善活動を行うことを目的に実施するものです。</t>
    <rPh sb="4" eb="6">
      <t>ソウキ</t>
    </rPh>
    <rPh sb="7" eb="9">
      <t>ハッケン</t>
    </rPh>
    <rPh sb="11" eb="13">
      <t>テキセツ</t>
    </rPh>
    <rPh sb="14" eb="16">
      <t>カイゼン</t>
    </rPh>
    <rPh sb="16" eb="18">
      <t>カツドウ</t>
    </rPh>
    <rPh sb="19" eb="20">
      <t>オコナ</t>
    </rPh>
    <rPh sb="24" eb="26">
      <t>モクテキ</t>
    </rPh>
    <rPh sb="27" eb="29">
      <t>ジッシ</t>
    </rPh>
    <phoneticPr fontId="14"/>
  </si>
  <si>
    <t>総合評価ランク</t>
    <rPh sb="0" eb="4">
      <t>ソウゴウヒョウカ</t>
    </rPh>
    <phoneticPr fontId="19"/>
  </si>
  <si>
    <t>フリーコメント</t>
    <phoneticPr fontId="19"/>
  </si>
  <si>
    <t>本ＣＳＡは貴社の情報セキュリティリスクへの対応状況を自己評価することで、コントロール上の弱点、</t>
    <rPh sb="0" eb="1">
      <t>ホン</t>
    </rPh>
    <rPh sb="5" eb="7">
      <t>キシャ</t>
    </rPh>
    <rPh sb="8" eb="10">
      <t>ジョウホウ</t>
    </rPh>
    <rPh sb="21" eb="23">
      <t>タイオウ</t>
    </rPh>
    <rPh sb="23" eb="25">
      <t>ジョウキョウ</t>
    </rPh>
    <rPh sb="26" eb="28">
      <t>ジコ</t>
    </rPh>
    <rPh sb="28" eb="30">
      <t>ヒョウカ</t>
    </rPh>
    <rPh sb="42" eb="43">
      <t>ジョウ</t>
    </rPh>
    <rPh sb="44" eb="46">
      <t>ジャクテン</t>
    </rPh>
    <phoneticPr fontId="14"/>
  </si>
  <si>
    <t>評価結果を確認の上、「４．改善活動」に必要事項を回答してください。</t>
    <rPh sb="0" eb="2">
      <t>ヒョウカ</t>
    </rPh>
    <rPh sb="2" eb="4">
      <t>ケッカ</t>
    </rPh>
    <rPh sb="5" eb="7">
      <t>カクニン</t>
    </rPh>
    <rPh sb="8" eb="9">
      <t>ウエ</t>
    </rPh>
    <rPh sb="13" eb="15">
      <t>カイゼン</t>
    </rPh>
    <rPh sb="15" eb="17">
      <t>カツドウ</t>
    </rPh>
    <rPh sb="19" eb="21">
      <t>ヒツヨウ</t>
    </rPh>
    <rPh sb="21" eb="23">
      <t>ジコウ</t>
    </rPh>
    <rPh sb="24" eb="26">
      <t>カイトウ</t>
    </rPh>
    <phoneticPr fontId="14"/>
  </si>
  <si>
    <t>回答日：</t>
    <rPh sb="0" eb="2">
      <t>カイトウ</t>
    </rPh>
    <rPh sb="2" eb="3">
      <t>ビ</t>
    </rPh>
    <phoneticPr fontId="2"/>
  </si>
  <si>
    <t>問題ありません。</t>
    <rPh sb="0" eb="2">
      <t>モンダイ</t>
    </rPh>
    <phoneticPr fontId="2"/>
  </si>
  <si>
    <t>レベル</t>
    <phoneticPr fontId="2"/>
  </si>
  <si>
    <t>ポイント</t>
    <phoneticPr fontId="2"/>
  </si>
  <si>
    <t>5～</t>
    <phoneticPr fontId="2"/>
  </si>
  <si>
    <t>D</t>
    <phoneticPr fontId="2"/>
  </si>
  <si>
    <r>
      <t>レベルA</t>
    </r>
    <r>
      <rPr>
        <b/>
        <sz val="13"/>
        <color indexed="23"/>
        <rFont val="ＭＳ Ｐゴシック"/>
        <family val="3"/>
        <charset val="128"/>
      </rPr>
      <t/>
    </r>
    <phoneticPr fontId="2"/>
  </si>
  <si>
    <t>24～21ポイント</t>
    <phoneticPr fontId="2"/>
  </si>
  <si>
    <t>L</t>
    <phoneticPr fontId="2"/>
  </si>
  <si>
    <t>11～</t>
    <phoneticPr fontId="2"/>
  </si>
  <si>
    <t>C</t>
    <phoneticPr fontId="2"/>
  </si>
  <si>
    <r>
      <t>レベルB</t>
    </r>
    <r>
      <rPr>
        <b/>
        <sz val="13"/>
        <color indexed="23"/>
        <rFont val="ＭＳ Ｐゴシック"/>
        <family val="3"/>
        <charset val="128"/>
      </rPr>
      <t/>
    </r>
    <phoneticPr fontId="2"/>
  </si>
  <si>
    <t>20～12ポイント</t>
    <phoneticPr fontId="2"/>
  </si>
  <si>
    <t>M</t>
    <phoneticPr fontId="2"/>
  </si>
  <si>
    <t>20～</t>
    <phoneticPr fontId="2"/>
  </si>
  <si>
    <t>B</t>
    <phoneticPr fontId="2"/>
  </si>
  <si>
    <r>
      <t>レベルC</t>
    </r>
    <r>
      <rPr>
        <b/>
        <sz val="13"/>
        <color indexed="23"/>
        <rFont val="ＭＳ Ｐゴシック"/>
        <family val="3"/>
        <charset val="128"/>
      </rPr>
      <t/>
    </r>
    <phoneticPr fontId="2"/>
  </si>
  <si>
    <t>11～6ポイント</t>
    <phoneticPr fontId="2"/>
  </si>
  <si>
    <t>H</t>
    <phoneticPr fontId="2"/>
  </si>
  <si>
    <t>24～</t>
    <phoneticPr fontId="2"/>
  </si>
  <si>
    <t>A</t>
    <phoneticPr fontId="2"/>
  </si>
  <si>
    <r>
      <t>レベルD</t>
    </r>
    <r>
      <rPr>
        <b/>
        <sz val="13"/>
        <color indexed="23"/>
        <rFont val="ＭＳ Ｐゴシック"/>
        <family val="3"/>
        <charset val="128"/>
      </rPr>
      <t/>
    </r>
    <phoneticPr fontId="2"/>
  </si>
  <si>
    <t>5～0ポイント</t>
    <phoneticPr fontId="2"/>
  </si>
  <si>
    <t>ポイント</t>
    <phoneticPr fontId="2"/>
  </si>
  <si>
    <t>レベル</t>
    <phoneticPr fontId="2"/>
  </si>
  <si>
    <t>3～</t>
    <phoneticPr fontId="2"/>
  </si>
  <si>
    <t>9～</t>
    <phoneticPr fontId="2"/>
  </si>
  <si>
    <t>D</t>
    <phoneticPr fontId="2"/>
  </si>
  <si>
    <r>
      <t>レベルA</t>
    </r>
    <r>
      <rPr>
        <b/>
        <sz val="13"/>
        <color indexed="23"/>
        <rFont val="ＭＳ Ｐゴシック"/>
        <family val="3"/>
        <charset val="128"/>
      </rPr>
      <t/>
    </r>
    <phoneticPr fontId="2"/>
  </si>
  <si>
    <t>50～45ポイント</t>
    <phoneticPr fontId="2"/>
  </si>
  <si>
    <t>5～</t>
    <phoneticPr fontId="2"/>
  </si>
  <si>
    <t>34～</t>
    <phoneticPr fontId="2"/>
  </si>
  <si>
    <r>
      <t>レベルB</t>
    </r>
    <r>
      <rPr>
        <b/>
        <sz val="13"/>
        <color indexed="23"/>
        <rFont val="ＭＳ Ｐゴシック"/>
        <family val="3"/>
        <charset val="128"/>
      </rPr>
      <t/>
    </r>
    <phoneticPr fontId="2"/>
  </si>
  <si>
    <t>44～35ポイント</t>
    <phoneticPr fontId="2"/>
  </si>
  <si>
    <t>レベルH</t>
    <phoneticPr fontId="2"/>
  </si>
  <si>
    <t>6～</t>
    <phoneticPr fontId="2"/>
  </si>
  <si>
    <t>44～</t>
    <phoneticPr fontId="2"/>
  </si>
  <si>
    <t>34～10ポイント</t>
    <phoneticPr fontId="2"/>
  </si>
  <si>
    <t>レベルM</t>
    <phoneticPr fontId="2"/>
  </si>
  <si>
    <t>5～3</t>
    <phoneticPr fontId="2"/>
  </si>
  <si>
    <t>N/A</t>
    <phoneticPr fontId="2"/>
  </si>
  <si>
    <t>50～</t>
    <phoneticPr fontId="2"/>
  </si>
  <si>
    <t>9～0ポイント</t>
    <phoneticPr fontId="2"/>
  </si>
  <si>
    <t>レベルL</t>
    <phoneticPr fontId="2"/>
  </si>
  <si>
    <t>2～0</t>
    <phoneticPr fontId="2"/>
  </si>
  <si>
    <t>レベルコメント</t>
    <phoneticPr fontId="2"/>
  </si>
  <si>
    <t>コメント</t>
    <phoneticPr fontId="2"/>
  </si>
  <si>
    <t>！！早急に改善が必要です。</t>
    <rPh sb="2" eb="4">
      <t>ソウキュウ</t>
    </rPh>
    <rPh sb="5" eb="7">
      <t>カイゼン</t>
    </rPh>
    <rPh sb="8" eb="10">
      <t>ヒツヨウ</t>
    </rPh>
    <phoneticPr fontId="2"/>
  </si>
  <si>
    <t>！改善が必要です。</t>
    <rPh sb="1" eb="3">
      <t>カイゼン</t>
    </rPh>
    <rPh sb="4" eb="6">
      <t>ヒツヨウ</t>
    </rPh>
    <phoneticPr fontId="2"/>
  </si>
  <si>
    <t>改善の余地があります。</t>
    <rPh sb="0" eb="2">
      <t>カイゼン</t>
    </rPh>
    <rPh sb="3" eb="5">
      <t>ヨチ</t>
    </rPh>
    <phoneticPr fontId="2"/>
  </si>
  <si>
    <t>　レベルがＭ・Ｌの項目について、改善状況、改善時期の回答をお願いします。</t>
    <rPh sb="9" eb="11">
      <t>コウモク</t>
    </rPh>
    <rPh sb="16" eb="18">
      <t>カイゼン</t>
    </rPh>
    <rPh sb="18" eb="20">
      <t>ジョウキョウ</t>
    </rPh>
    <rPh sb="21" eb="23">
      <t>カイゼン</t>
    </rPh>
    <rPh sb="23" eb="25">
      <t>ジキ</t>
    </rPh>
    <rPh sb="26" eb="28">
      <t>カイトウ</t>
    </rPh>
    <rPh sb="30" eb="31">
      <t>ネガ</t>
    </rPh>
    <phoneticPr fontId="2"/>
  </si>
  <si>
    <t xml:space="preserve"> 補足事項等がありましたら、適宜フリーコメント欄を利用してください。</t>
    <rPh sb="1" eb="3">
      <t>ホソク</t>
    </rPh>
    <phoneticPr fontId="2"/>
  </si>
  <si>
    <t>３．総合評価ランク</t>
    <rPh sb="2" eb="4">
      <t>ソウゴウ</t>
    </rPh>
    <rPh sb="4" eb="6">
      <t>ヒョウカ</t>
    </rPh>
    <phoneticPr fontId="2"/>
  </si>
  <si>
    <t>ＵＳＢメモリ等の外部記憶媒体の業務への利用は社有のものに限定していますか。</t>
    <phoneticPr fontId="2"/>
  </si>
  <si>
    <t>２．総合評価</t>
    <rPh sb="2" eb="4">
      <t>ソウゴウ</t>
    </rPh>
    <rPh sb="4" eb="6">
      <t>ヒョウカ</t>
    </rPh>
    <phoneticPr fontId="2"/>
  </si>
  <si>
    <t>≪フリーコメント≫</t>
    <phoneticPr fontId="2"/>
  </si>
  <si>
    <t>１．整備状況に関する設問：4項目 4問</t>
    <rPh sb="2" eb="4">
      <t>セイビ</t>
    </rPh>
    <rPh sb="4" eb="6">
      <t>ジョウキョウ</t>
    </rPh>
    <rPh sb="7" eb="8">
      <t>カン</t>
    </rPh>
    <rPh sb="10" eb="12">
      <t>セツモン</t>
    </rPh>
    <rPh sb="14" eb="16">
      <t>コウモク</t>
    </rPh>
    <rPh sb="18" eb="19">
      <t>モン</t>
    </rPh>
    <phoneticPr fontId="2"/>
  </si>
  <si>
    <t>２．運用状況に関する設問：9項目 54問</t>
    <rPh sb="2" eb="4">
      <t>ウンヨウ</t>
    </rPh>
    <rPh sb="4" eb="6">
      <t>ジョウキョウ</t>
    </rPh>
    <rPh sb="7" eb="8">
      <t>カン</t>
    </rPh>
    <rPh sb="10" eb="12">
      <t>セツモン</t>
    </rPh>
    <rPh sb="14" eb="16">
      <t>コウモク</t>
    </rPh>
    <rPh sb="19" eb="20">
      <t>モン</t>
    </rPh>
    <phoneticPr fontId="2"/>
  </si>
  <si>
    <t>災害等発生時の対応</t>
    <rPh sb="0" eb="2">
      <t>サイガイ</t>
    </rPh>
    <rPh sb="2" eb="3">
      <t>トウ</t>
    </rPh>
    <rPh sb="3" eb="5">
      <t>ハッセイ</t>
    </rPh>
    <rPh sb="5" eb="6">
      <t>ジ</t>
    </rPh>
    <rPh sb="7" eb="9">
      <t>タイオウ</t>
    </rPh>
    <phoneticPr fontId="2"/>
  </si>
  <si>
    <t>社内PCのウイルスやスパイウェア感染による情報漏洩への対応</t>
    <rPh sb="21" eb="23">
      <t>ジョウホウ</t>
    </rPh>
    <rPh sb="27" eb="29">
      <t>タイオウ</t>
    </rPh>
    <phoneticPr fontId="2"/>
  </si>
  <si>
    <t>社外から持ち込んだ外部記憶媒体を社有ＰＣで利用する前にウイルスチェックを行っていますか。</t>
    <rPh sb="0" eb="2">
      <t>シャガイ</t>
    </rPh>
    <rPh sb="16" eb="18">
      <t>シャユウ</t>
    </rPh>
    <phoneticPr fontId="2"/>
  </si>
  <si>
    <t>社有ＰＣについて、月に１回以上、ウイルスチェックを実施していますか。</t>
    <rPh sb="0" eb="2">
      <t>シャユウ</t>
    </rPh>
    <phoneticPr fontId="2"/>
  </si>
  <si>
    <t>社外からの電子メールの添付ファイルについて、ファイルを開く前にウイルスチェックを実施していますか。</t>
    <rPh sb="0" eb="2">
      <t>シャガイ</t>
    </rPh>
    <phoneticPr fontId="2"/>
  </si>
  <si>
    <t>ウイルス検知ソフトウェアおよびウイルス定義ファイルは常に最新版となるよう更新していますか。</t>
    <rPh sb="26" eb="27">
      <t>ツネ</t>
    </rPh>
    <rPh sb="28" eb="31">
      <t>サイシンバン</t>
    </rPh>
    <rPh sb="36" eb="38">
      <t>コウシン</t>
    </rPh>
    <phoneticPr fontId="2"/>
  </si>
  <si>
    <t>ウイルス検知または感染した際の対応方法を社内に周知徹底していますか。</t>
    <rPh sb="20" eb="22">
      <t>シャナイ</t>
    </rPh>
    <rPh sb="25" eb="27">
      <t>テッテイ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</si>
</sst>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b/>
      <sz val="13"/>
      <color indexed="23"/>
      <name val="ＭＳ Ｐゴシック"/>
      <family val="3"/>
      <charset val="128"/>
    </font>
    <font>
      <b/>
      <sz val="11"/>
      <name val="ＭＳ Ｐゴシック"/>
      <family val="3"/>
      <charset val="128"/>
    </font>
    <font>
      <sz val="16"/>
      <name val="HGP創英角ｺﾞｼｯｸUB"/>
      <family val="3"/>
      <charset val="128"/>
    </font>
    <font>
      <sz val="9"/>
      <name val="ＭＳ Ｐゴシック"/>
      <family val="3"/>
      <charset val="128"/>
    </font>
    <font>
      <b/>
      <sz val="9"/>
      <name val="ＭＳ Ｐゴシック"/>
      <family val="3"/>
      <charset val="128"/>
    </font>
    <font>
      <b/>
      <sz val="9"/>
      <color indexed="8"/>
      <name val="ＭＳ Ｐゴシック"/>
      <family val="3"/>
      <charset val="128"/>
    </font>
    <font>
      <sz val="6"/>
      <name val="ＭＳ Ｐゴシック"/>
      <family val="3"/>
      <charset val="128"/>
    </font>
    <font>
      <sz val="6"/>
      <name val="ＭＳ Ｐゴシック"/>
      <family val="3"/>
      <charset val="128"/>
    </font>
    <font>
      <b/>
      <sz val="11"/>
      <name val="Arial Black"/>
      <family val="2"/>
    </font>
    <font>
      <sz val="11"/>
      <name val="Arial Black"/>
      <family val="2"/>
    </font>
    <font>
      <sz val="20"/>
      <name val="Arial Black"/>
      <family val="2"/>
    </font>
    <font>
      <sz val="6"/>
      <name val="ＭＳ Ｐゴシック"/>
      <family val="3"/>
      <charset val="128"/>
    </font>
    <font>
      <b/>
      <sz val="24"/>
      <color indexed="10"/>
      <name val="ＭＳ Ｐゴシック"/>
      <family val="3"/>
      <charset val="128"/>
    </font>
    <font>
      <b/>
      <sz val="11"/>
      <color indexed="10"/>
      <name val="ＭＳ Ｐゴシック"/>
      <family val="3"/>
      <charset val="128"/>
    </font>
    <font>
      <b/>
      <sz val="10"/>
      <color indexed="10"/>
      <name val="ＭＳ Ｐゴシック"/>
      <family val="3"/>
      <charset val="128"/>
    </font>
    <font>
      <b/>
      <sz val="22"/>
      <color indexed="10"/>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rgb="FFE6632E"/>
      <name val="Arial"/>
      <family val="2"/>
    </font>
    <font>
      <sz val="12"/>
      <color theme="1"/>
      <name val="ＭＳ Ｐゴシック"/>
      <family val="3"/>
      <charset val="128"/>
      <scheme val="minor"/>
    </font>
    <font>
      <b/>
      <sz val="14"/>
      <color theme="1"/>
      <name val="ＭＳ Ｐゴシック"/>
      <family val="3"/>
      <charset val="128"/>
    </font>
    <font>
      <b/>
      <sz val="9"/>
      <color theme="1"/>
      <name val="ＭＳ Ｐゴシック"/>
      <family val="3"/>
      <charset val="128"/>
      <scheme val="minor"/>
    </font>
    <font>
      <sz val="10"/>
      <color theme="1"/>
      <name val="ＭＳ Ｐゴシック"/>
      <family val="3"/>
      <charset val="128"/>
      <scheme val="minor"/>
    </font>
    <font>
      <b/>
      <sz val="11"/>
      <name val="ＭＳ Ｐゴシック"/>
      <family val="3"/>
      <charset val="128"/>
      <scheme val="minor"/>
    </font>
    <font>
      <sz val="10"/>
      <color rgb="FF000000"/>
      <name val="ＭＳ Ｐゴシック"/>
      <family val="3"/>
      <charset val="128"/>
    </font>
    <font>
      <b/>
      <sz val="10"/>
      <color theme="1"/>
      <name val="ＭＳ Ｐゴシック"/>
      <family val="3"/>
      <charset val="128"/>
      <scheme val="minor"/>
    </font>
    <font>
      <sz val="22"/>
      <color theme="1"/>
      <name val="ＭＳ Ｐゴシック"/>
      <family val="3"/>
      <charset val="128"/>
      <scheme val="minor"/>
    </font>
    <font>
      <b/>
      <i/>
      <sz val="8"/>
      <color theme="1"/>
      <name val="ＭＳ Ｐゴシック"/>
      <family val="3"/>
      <charset val="128"/>
      <scheme val="minor"/>
    </font>
    <font>
      <i/>
      <sz val="9"/>
      <color theme="1"/>
      <name val="ＭＳ Ｐゴシック"/>
      <family val="3"/>
      <charset val="128"/>
      <scheme val="minor"/>
    </font>
    <font>
      <b/>
      <sz val="8"/>
      <color theme="1"/>
      <name val="ＭＳ Ｐゴシック"/>
      <family val="3"/>
      <charset val="128"/>
      <scheme val="minor"/>
    </font>
    <font>
      <b/>
      <sz val="10"/>
      <name val="ＭＳ Ｐゴシック"/>
      <family val="3"/>
      <charset val="128"/>
      <scheme val="minor"/>
    </font>
    <font>
      <sz val="11"/>
      <name val="ＭＳ Ｐゴシック"/>
      <family val="3"/>
      <charset val="128"/>
      <scheme val="minor"/>
    </font>
    <font>
      <sz val="11"/>
      <color rgb="FFFF0000"/>
      <name val="HGP創英角ｺﾞｼｯｸUB"/>
      <family val="3"/>
      <charset val="128"/>
    </font>
    <font>
      <sz val="9"/>
      <color theme="1"/>
      <name val="ＭＳ Ｐゴシック"/>
      <family val="3"/>
      <charset val="128"/>
      <scheme val="minor"/>
    </font>
    <font>
      <b/>
      <sz val="9"/>
      <color rgb="FFFF0000"/>
      <name val="ＭＳ Ｐゴシック"/>
      <family val="3"/>
      <charset val="128"/>
      <scheme val="minor"/>
    </font>
    <font>
      <sz val="8"/>
      <name val="ＭＳ Ｐゴシック"/>
      <family val="3"/>
      <charset val="128"/>
      <scheme val="minor"/>
    </font>
    <font>
      <b/>
      <sz val="10"/>
      <color rgb="FF000000"/>
      <name val="ＭＳ Ｐゴシック"/>
      <family val="3"/>
      <charset val="128"/>
    </font>
    <font>
      <sz val="8"/>
      <color theme="1"/>
      <name val="ＭＳ Ｐゴシック"/>
      <family val="3"/>
      <charset val="128"/>
      <scheme val="minor"/>
    </font>
    <font>
      <b/>
      <sz val="28"/>
      <color rgb="FFFF0000"/>
      <name val="ＭＳ Ｐゴシック"/>
      <family val="3"/>
      <charset val="128"/>
      <scheme val="minor"/>
    </font>
    <font>
      <b/>
      <sz val="9"/>
      <name val="ＭＳ Ｐゴシック"/>
      <family val="3"/>
      <charset val="128"/>
      <scheme val="minor"/>
    </font>
    <font>
      <b/>
      <sz val="16"/>
      <color rgb="FFFF0000"/>
      <name val="ＭＳ Ｐゴシック"/>
      <family val="3"/>
      <charset val="128"/>
      <scheme val="minor"/>
    </font>
    <font>
      <sz val="10"/>
      <color rgb="FF0070C0"/>
      <name val="HGP創英角ｺﾞｼｯｸUB"/>
      <family val="3"/>
      <charset val="128"/>
    </font>
    <font>
      <sz val="11"/>
      <color rgb="FF0070C0"/>
      <name val="ＭＳ Ｐゴシック"/>
      <family val="3"/>
      <charset val="128"/>
      <scheme val="minor"/>
    </font>
    <font>
      <b/>
      <sz val="11"/>
      <color rgb="FF0000FF"/>
      <name val="ＭＳ Ｐゴシック"/>
      <family val="3"/>
      <charset val="128"/>
      <scheme val="minor"/>
    </font>
    <font>
      <b/>
      <sz val="11"/>
      <color theme="1"/>
      <name val="Arial Black"/>
      <family val="2"/>
    </font>
    <font>
      <sz val="11"/>
      <color theme="1"/>
      <name val="Arial Black"/>
      <family val="2"/>
    </font>
    <font>
      <sz val="11"/>
      <color rgb="FF0000FF"/>
      <name val="ＭＳ Ｐゴシック"/>
      <family val="3"/>
      <charset val="128"/>
      <scheme val="minor"/>
    </font>
    <font>
      <b/>
      <sz val="18"/>
      <color theme="1"/>
      <name val="ＭＳ Ｐゴシック"/>
      <family val="3"/>
      <charset val="128"/>
      <scheme val="minor"/>
    </font>
    <font>
      <b/>
      <sz val="10"/>
      <color rgb="FF0000FF"/>
      <name val="ＭＳ Ｐゴシック"/>
      <family val="3"/>
      <charset val="128"/>
      <scheme val="minor"/>
    </font>
    <font>
      <b/>
      <sz val="18"/>
      <color rgb="FFFF0000"/>
      <name val="ＭＳ Ｐゴシック"/>
      <family val="3"/>
      <charset val="128"/>
    </font>
    <font>
      <sz val="10"/>
      <color rgb="FF0000FF"/>
      <name val="ＭＳ Ｐゴシック"/>
      <family val="3"/>
      <charset val="128"/>
      <scheme val="minor"/>
    </font>
    <font>
      <b/>
      <sz val="11"/>
      <color theme="1"/>
      <name val="ＭＳ Ｐゴシック"/>
      <family val="3"/>
      <charset val="128"/>
    </font>
    <font>
      <b/>
      <sz val="9"/>
      <color theme="1"/>
      <name val="ＭＳ Ｐゴシック"/>
      <family val="3"/>
      <charset val="128"/>
    </font>
    <font>
      <b/>
      <sz val="26"/>
      <color rgb="FFFF0000"/>
      <name val="ＭＳ Ｐゴシック"/>
      <family val="3"/>
      <charset val="128"/>
      <scheme val="minor"/>
    </font>
    <font>
      <b/>
      <sz val="9"/>
      <color rgb="FF0000FF"/>
      <name val="ＭＳ Ｐゴシック"/>
      <family val="3"/>
      <charset val="128"/>
      <scheme val="minor"/>
    </font>
    <font>
      <sz val="6"/>
      <color theme="1"/>
      <name val="ＭＳ Ｐゴシック"/>
      <family val="3"/>
      <charset val="128"/>
      <scheme val="minor"/>
    </font>
    <font>
      <b/>
      <sz val="10"/>
      <color theme="1"/>
      <name val="ＭＳ Ｐゴシック"/>
      <family val="3"/>
      <charset val="128"/>
    </font>
    <font>
      <b/>
      <sz val="9"/>
      <color rgb="FF0000CC"/>
      <name val="ＭＳ Ｐゴシック"/>
      <family val="3"/>
      <charset val="128"/>
      <scheme val="minor"/>
    </font>
    <font>
      <sz val="10"/>
      <name val="ＭＳ Ｐゴシック"/>
      <family val="3"/>
      <charset val="128"/>
      <scheme val="minor"/>
    </font>
    <font>
      <b/>
      <sz val="20"/>
      <color theme="1"/>
      <name val="ＭＳ Ｐゴシック"/>
      <family val="3"/>
      <charset val="128"/>
      <scheme val="minor"/>
    </font>
    <font>
      <b/>
      <sz val="18"/>
      <color theme="1"/>
      <name val="ＭＳ Ｐゴシック"/>
      <family val="3"/>
      <charset val="128"/>
    </font>
  </fonts>
  <fills count="19">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rgb="FFFFFF99"/>
        <bgColor indexed="64"/>
      </patternFill>
    </fill>
    <fill>
      <patternFill patternType="solid">
        <fgColor rgb="FFCCECFF"/>
        <bgColor indexed="64"/>
      </patternFill>
    </fill>
    <fill>
      <patternFill patternType="solid">
        <fgColor rgb="FFFFCCCC"/>
        <bgColor indexed="64"/>
      </patternFill>
    </fill>
    <fill>
      <patternFill patternType="solid">
        <fgColor rgb="FFCCFFCC"/>
        <bgColor indexed="64"/>
      </patternFill>
    </fill>
    <fill>
      <patternFill patternType="solid">
        <fgColor rgb="FFFFCCFF"/>
        <bgColor indexed="64"/>
      </patternFill>
    </fill>
    <fill>
      <patternFill patternType="solid">
        <fgColor theme="8" tint="0.79998168889431442"/>
        <bgColor indexed="64"/>
      </patternFill>
    </fill>
    <fill>
      <patternFill patternType="solid">
        <fgColor rgb="FF00FFFF"/>
        <bgColor indexed="64"/>
      </patternFill>
    </fill>
    <fill>
      <patternFill patternType="solid">
        <fgColor rgb="FF99FF99"/>
        <bgColor indexed="64"/>
      </patternFill>
    </fill>
    <fill>
      <patternFill patternType="solid">
        <fgColor rgb="FFFF0000"/>
        <bgColor indexed="64"/>
      </patternFill>
    </fill>
    <fill>
      <patternFill patternType="solid">
        <fgColor rgb="FF66FF99"/>
        <bgColor indexed="64"/>
      </patternFill>
    </fill>
    <fill>
      <patternFill patternType="solid">
        <fgColor rgb="FFFFFF66"/>
        <bgColor indexed="64"/>
      </patternFill>
    </fill>
    <fill>
      <patternFill patternType="solid">
        <fgColor rgb="FFFFE7FF"/>
        <bgColor indexed="64"/>
      </patternFill>
    </fill>
    <fill>
      <patternFill patternType="solid">
        <fgColor rgb="FFFFEFFF"/>
        <bgColor indexed="64"/>
      </patternFill>
    </fill>
    <fill>
      <patternFill patternType="solid">
        <fgColor rgb="FFFFC00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top style="thick">
        <color indexed="12"/>
      </top>
      <bottom style="thick">
        <color indexed="12"/>
      </bottom>
      <diagonal/>
    </border>
    <border>
      <left/>
      <right/>
      <top style="thick">
        <color indexed="12"/>
      </top>
      <bottom style="thick">
        <color indexed="12"/>
      </bottom>
      <diagonal/>
    </border>
    <border>
      <left/>
      <right style="thick">
        <color indexed="12"/>
      </right>
      <top style="thick">
        <color indexed="12"/>
      </top>
      <bottom style="thick">
        <color indexed="12"/>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rgb="FF000000"/>
      </left>
      <right/>
      <top style="thin">
        <color indexed="64"/>
      </top>
      <bottom style="hair">
        <color indexed="64"/>
      </bottom>
      <diagonal/>
    </border>
    <border>
      <left style="thin">
        <color rgb="FF000000"/>
      </left>
      <right/>
      <top style="hair">
        <color indexed="64"/>
      </top>
      <bottom style="hair">
        <color indexed="64"/>
      </bottom>
      <diagonal/>
    </border>
    <border>
      <left style="thin">
        <color rgb="FF000000"/>
      </left>
      <right/>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bottom style="hair">
        <color indexed="64"/>
      </bottom>
      <diagonal/>
    </border>
    <border>
      <left style="medium">
        <color rgb="FF3333CC"/>
      </left>
      <right/>
      <top/>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medium">
        <color rgb="FF3333CC"/>
      </left>
      <right/>
      <top style="medium">
        <color rgb="FF3333CC"/>
      </top>
      <bottom style="medium">
        <color rgb="FF3333CC"/>
      </bottom>
      <diagonal/>
    </border>
    <border>
      <left/>
      <right/>
      <top style="medium">
        <color rgb="FF3333CC"/>
      </top>
      <bottom style="medium">
        <color rgb="FF3333CC"/>
      </bottom>
      <diagonal/>
    </border>
    <border>
      <left/>
      <right style="medium">
        <color rgb="FF3333CC"/>
      </right>
      <top style="medium">
        <color rgb="FF3333CC"/>
      </top>
      <bottom style="medium">
        <color rgb="FF3333CC"/>
      </bottom>
      <diagonal/>
    </border>
  </borders>
  <cellStyleXfs count="3">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cellStyleXfs>
  <cellXfs count="497">
    <xf numFmtId="0" fontId="0" fillId="0" borderId="0" xfId="0">
      <alignment vertical="center"/>
    </xf>
    <xf numFmtId="0" fontId="22" fillId="3" borderId="1" xfId="0" applyFont="1" applyFill="1" applyBorder="1">
      <alignment vertical="center"/>
    </xf>
    <xf numFmtId="0" fontId="0" fillId="4" borderId="2" xfId="0" applyFill="1" applyBorder="1">
      <alignment vertical="center"/>
    </xf>
    <xf numFmtId="0" fontId="23" fillId="0" borderId="0" xfId="0" applyFont="1" applyFill="1" applyBorder="1">
      <alignment vertical="center"/>
    </xf>
    <xf numFmtId="0" fontId="0" fillId="0" borderId="0" xfId="0" applyFill="1">
      <alignment vertical="center"/>
    </xf>
    <xf numFmtId="0" fontId="0" fillId="0" borderId="0" xfId="0" applyFill="1" applyBorder="1">
      <alignment vertical="center"/>
    </xf>
    <xf numFmtId="0" fontId="22" fillId="5" borderId="1" xfId="0" applyFont="1" applyFill="1" applyBorder="1">
      <alignment vertical="center"/>
    </xf>
    <xf numFmtId="0" fontId="0" fillId="0" borderId="0" xfId="0" applyAlignment="1">
      <alignment horizontal="center" vertical="center"/>
    </xf>
    <xf numFmtId="0" fontId="23" fillId="6" borderId="3" xfId="0" applyFont="1" applyFill="1" applyBorder="1">
      <alignment vertical="center"/>
    </xf>
    <xf numFmtId="0" fontId="0" fillId="6" borderId="2" xfId="0" applyFill="1" applyBorder="1">
      <alignment vertical="center"/>
    </xf>
    <xf numFmtId="0" fontId="0" fillId="0" borderId="4" xfId="0" applyBorder="1">
      <alignment vertical="center"/>
    </xf>
    <xf numFmtId="0" fontId="0" fillId="0" borderId="0" xfId="0" applyBorder="1">
      <alignment vertical="center"/>
    </xf>
    <xf numFmtId="0" fontId="23" fillId="0" borderId="4" xfId="0" applyFont="1" applyFill="1" applyBorder="1">
      <alignment vertical="center"/>
    </xf>
    <xf numFmtId="0" fontId="0" fillId="0" borderId="4" xfId="0" applyFill="1" applyBorder="1">
      <alignment vertical="center"/>
    </xf>
    <xf numFmtId="0" fontId="0" fillId="0" borderId="5" xfId="0" applyBorder="1">
      <alignment vertical="center"/>
    </xf>
    <xf numFmtId="0" fontId="0" fillId="0" borderId="6" xfId="0" applyBorder="1">
      <alignment vertical="center"/>
    </xf>
    <xf numFmtId="0" fontId="24" fillId="0" borderId="0" xfId="0" applyFont="1">
      <alignment vertical="center"/>
    </xf>
    <xf numFmtId="0" fontId="22" fillId="0" borderId="1" xfId="0" applyFont="1" applyBorder="1" applyAlignment="1">
      <alignment horizontal="center" vertical="center"/>
    </xf>
    <xf numFmtId="0" fontId="25" fillId="0" borderId="0" xfId="0" applyFont="1" applyAlignment="1">
      <alignment horizontal="left" vertical="center" indent="5" readingOrder="1"/>
    </xf>
    <xf numFmtId="0" fontId="23" fillId="0" borderId="0" xfId="0" applyFont="1">
      <alignment vertical="center"/>
    </xf>
    <xf numFmtId="0" fontId="26" fillId="0" borderId="0" xfId="0" applyFont="1">
      <alignment vertical="center"/>
    </xf>
    <xf numFmtId="0" fontId="24" fillId="0" borderId="7" xfId="0" applyFont="1" applyFill="1" applyBorder="1">
      <alignment vertical="center"/>
    </xf>
    <xf numFmtId="0" fontId="0" fillId="0" borderId="0" xfId="0" applyBorder="1" applyAlignment="1">
      <alignment horizontal="right" vertical="center"/>
    </xf>
    <xf numFmtId="0" fontId="24" fillId="0" borderId="4" xfId="0" applyFont="1" applyFill="1" applyBorder="1">
      <alignment vertical="center"/>
    </xf>
    <xf numFmtId="0" fontId="0" fillId="0" borderId="8" xfId="0" applyBorder="1">
      <alignment vertical="center"/>
    </xf>
    <xf numFmtId="0" fontId="4" fillId="0" borderId="0" xfId="0" applyFont="1" applyFill="1" applyBorder="1" applyAlignment="1">
      <alignment vertical="center" readingOrder="1"/>
    </xf>
    <xf numFmtId="0" fontId="7" fillId="0" borderId="1" xfId="0" applyFont="1" applyBorder="1" applyAlignment="1">
      <alignment vertical="center" readingOrder="1"/>
    </xf>
    <xf numFmtId="0" fontId="27" fillId="6" borderId="7" xfId="0" applyFont="1" applyFill="1" applyBorder="1">
      <alignment vertical="center"/>
    </xf>
    <xf numFmtId="0" fontId="0" fillId="6" borderId="7" xfId="0" applyFill="1" applyBorder="1">
      <alignment vertical="center"/>
    </xf>
    <xf numFmtId="0" fontId="0" fillId="6" borderId="9" xfId="0" applyFill="1" applyBorder="1">
      <alignment vertical="center"/>
    </xf>
    <xf numFmtId="0" fontId="25" fillId="0" borderId="6" xfId="0" applyFont="1" applyBorder="1" applyAlignment="1">
      <alignment horizontal="left" vertical="center" indent="5" readingOrder="1"/>
    </xf>
    <xf numFmtId="0" fontId="0" fillId="0" borderId="10" xfId="0" applyBorder="1">
      <alignment vertical="center"/>
    </xf>
    <xf numFmtId="0" fontId="0" fillId="0" borderId="11" xfId="0" applyBorder="1">
      <alignment vertical="center"/>
    </xf>
    <xf numFmtId="0" fontId="28" fillId="0" borderId="11" xfId="0" applyFont="1" applyBorder="1" applyAlignment="1">
      <alignment horizontal="right" vertical="center"/>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8" fillId="0" borderId="13" xfId="0" applyFont="1" applyBorder="1" applyAlignment="1">
      <alignment horizontal="right" vertical="center"/>
    </xf>
    <xf numFmtId="0" fontId="30"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5" fillId="6" borderId="7" xfId="0" applyFont="1" applyFill="1" applyBorder="1" applyAlignment="1">
      <alignment horizontal="left" vertical="center"/>
    </xf>
    <xf numFmtId="0" fontId="28" fillId="0" borderId="14" xfId="0" applyFont="1" applyBorder="1" applyAlignment="1">
      <alignment horizontal="right" vertical="center"/>
    </xf>
    <xf numFmtId="0" fontId="0" fillId="6" borderId="12" xfId="0" applyFill="1" applyBorder="1">
      <alignment vertical="center"/>
    </xf>
    <xf numFmtId="0" fontId="29" fillId="0" borderId="16" xfId="0" applyFont="1" applyBorder="1" applyAlignment="1">
      <alignment horizontal="right" vertical="center"/>
    </xf>
    <xf numFmtId="0" fontId="31" fillId="0" borderId="87" xfId="0" applyFont="1" applyBorder="1" applyAlignment="1">
      <alignment horizontal="left" vertical="center" wrapText="1" readingOrder="1"/>
    </xf>
    <xf numFmtId="0" fontId="29" fillId="0" borderId="17" xfId="0" applyFont="1" applyBorder="1" applyAlignment="1">
      <alignment horizontal="right" vertical="center"/>
    </xf>
    <xf numFmtId="0" fontId="31" fillId="0" borderId="88" xfId="0" applyFont="1" applyBorder="1" applyAlignment="1">
      <alignment horizontal="left" vertical="center" wrapText="1" readingOrder="1"/>
    </xf>
    <xf numFmtId="0" fontId="29" fillId="0" borderId="0" xfId="0" applyFont="1" applyBorder="1">
      <alignment vertical="center"/>
    </xf>
    <xf numFmtId="0" fontId="29" fillId="0" borderId="18" xfId="0" applyFont="1" applyBorder="1" applyAlignment="1">
      <alignment horizontal="right" vertical="center"/>
    </xf>
    <xf numFmtId="0" fontId="29" fillId="0" borderId="19" xfId="0" applyFont="1" applyBorder="1">
      <alignment vertical="center"/>
    </xf>
    <xf numFmtId="0" fontId="22" fillId="4" borderId="20" xfId="0" applyFont="1" applyFill="1" applyBorder="1">
      <alignment vertical="center"/>
    </xf>
    <xf numFmtId="0" fontId="22" fillId="4" borderId="3" xfId="0" applyFont="1" applyFill="1" applyBorder="1">
      <alignment vertical="center"/>
    </xf>
    <xf numFmtId="0" fontId="23" fillId="0" borderId="0" xfId="0" applyFont="1" applyAlignment="1">
      <alignment horizontal="center" vertical="center"/>
    </xf>
    <xf numFmtId="0" fontId="24" fillId="4" borderId="2" xfId="0" applyFont="1" applyFill="1" applyBorder="1" applyAlignment="1">
      <alignment horizontal="center" vertical="center"/>
    </xf>
    <xf numFmtId="0" fontId="24" fillId="0" borderId="9" xfId="0" applyFont="1" applyFill="1" applyBorder="1" applyAlignment="1">
      <alignment horizontal="center" vertical="center"/>
    </xf>
    <xf numFmtId="0" fontId="0" fillId="0" borderId="8" xfId="0" applyBorder="1" applyAlignment="1">
      <alignment horizontal="center" vertical="center"/>
    </xf>
    <xf numFmtId="0" fontId="22" fillId="4" borderId="2" xfId="0" applyFont="1" applyFill="1" applyBorder="1" applyAlignment="1">
      <alignment horizontal="center" vertical="center"/>
    </xf>
    <xf numFmtId="0" fontId="22" fillId="0" borderId="4" xfId="0" applyFont="1" applyFill="1" applyBorder="1">
      <alignment vertical="center"/>
    </xf>
    <xf numFmtId="0" fontId="22" fillId="6" borderId="7" xfId="0" applyFont="1" applyFill="1" applyBorder="1">
      <alignment vertical="center"/>
    </xf>
    <xf numFmtId="0" fontId="22" fillId="6" borderId="2" xfId="0" applyFont="1" applyFill="1" applyBorder="1">
      <alignment vertical="center"/>
    </xf>
    <xf numFmtId="0" fontId="22" fillId="0" borderId="7" xfId="0" applyFont="1" applyFill="1" applyBorder="1">
      <alignment vertical="center"/>
    </xf>
    <xf numFmtId="0" fontId="22" fillId="0" borderId="6" xfId="0" applyFont="1" applyFill="1" applyBorder="1">
      <alignment vertical="center"/>
    </xf>
    <xf numFmtId="0" fontId="2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0" fillId="0" borderId="0" xfId="0" applyFill="1" applyBorder="1" applyAlignment="1">
      <alignment horizontal="center" vertical="center"/>
    </xf>
    <xf numFmtId="0" fontId="23" fillId="0" borderId="0" xfId="0" applyFont="1" applyFill="1" applyBorder="1" applyAlignment="1">
      <alignment horizontal="center" vertical="center"/>
    </xf>
    <xf numFmtId="0" fontId="33" fillId="0" borderId="0" xfId="0" applyFont="1">
      <alignment vertical="center"/>
    </xf>
    <xf numFmtId="0" fontId="34" fillId="0" borderId="21" xfId="0" applyFont="1" applyBorder="1" applyAlignment="1">
      <alignment horizontal="right" vertical="center"/>
    </xf>
    <xf numFmtId="0" fontId="35" fillId="0" borderId="21" xfId="0" applyFont="1" applyBorder="1" applyAlignment="1">
      <alignment horizontal="center" vertical="center"/>
    </xf>
    <xf numFmtId="0" fontId="22" fillId="0" borderId="0" xfId="0" applyFont="1" applyFill="1" applyBorder="1" applyAlignment="1">
      <alignment horizontal="right" vertical="center"/>
    </xf>
    <xf numFmtId="0" fontId="32" fillId="0" borderId="20" xfId="0" applyFont="1" applyBorder="1" applyAlignment="1">
      <alignment horizontal="centerContinuous" vertical="center"/>
    </xf>
    <xf numFmtId="0" fontId="36" fillId="0" borderId="1" xfId="0" applyFont="1" applyBorder="1" applyAlignment="1">
      <alignment horizontal="center" vertical="center"/>
    </xf>
    <xf numFmtId="0" fontId="37" fillId="0" borderId="20" xfId="0" applyFont="1" applyBorder="1" applyAlignment="1">
      <alignment horizontal="centerContinuous" vertical="center"/>
    </xf>
    <xf numFmtId="0" fontId="38" fillId="0" borderId="2" xfId="0" applyFont="1" applyBorder="1" applyAlignment="1">
      <alignment horizontal="centerContinuous" vertical="center"/>
    </xf>
    <xf numFmtId="0" fontId="0" fillId="7" borderId="0" xfId="0" applyFill="1">
      <alignment vertical="center"/>
    </xf>
    <xf numFmtId="0" fontId="0" fillId="8" borderId="0" xfId="0" applyFill="1">
      <alignment vertical="center"/>
    </xf>
    <xf numFmtId="0" fontId="22" fillId="7" borderId="0" xfId="0" applyFont="1" applyFill="1">
      <alignment vertical="center"/>
    </xf>
    <xf numFmtId="0" fontId="22" fillId="8" borderId="0" xfId="0" applyFont="1" applyFill="1">
      <alignment vertical="center"/>
    </xf>
    <xf numFmtId="0" fontId="28" fillId="0" borderId="0" xfId="0" applyFont="1" applyAlignment="1">
      <alignment horizontal="center" vertical="center"/>
    </xf>
    <xf numFmtId="0" fontId="39" fillId="0" borderId="0" xfId="0" applyFont="1" applyAlignment="1">
      <alignment horizontal="center" vertical="center"/>
    </xf>
    <xf numFmtId="0" fontId="40" fillId="9" borderId="1" xfId="0" applyFont="1" applyFill="1" applyBorder="1" applyAlignment="1">
      <alignment horizontal="center" vertical="center"/>
    </xf>
    <xf numFmtId="0" fontId="22" fillId="3" borderId="13" xfId="0" applyFont="1" applyFill="1" applyBorder="1">
      <alignment vertical="center"/>
    </xf>
    <xf numFmtId="0" fontId="22" fillId="3" borderId="11" xfId="0" applyFont="1" applyFill="1" applyBorder="1">
      <alignment vertical="center"/>
    </xf>
    <xf numFmtId="0" fontId="0" fillId="0" borderId="0" xfId="0" applyBorder="1" applyAlignment="1">
      <alignment horizontal="center" vertical="center"/>
    </xf>
    <xf numFmtId="0" fontId="28" fillId="0" borderId="0" xfId="0" applyFont="1">
      <alignment vertical="center"/>
    </xf>
    <xf numFmtId="0" fontId="28" fillId="0" borderId="6" xfId="0" applyFont="1" applyBorder="1" applyAlignment="1">
      <alignment horizontal="center" vertical="center"/>
    </xf>
    <xf numFmtId="0" fontId="24" fillId="4" borderId="20" xfId="0" applyFont="1" applyFill="1" applyBorder="1">
      <alignment vertical="center"/>
    </xf>
    <xf numFmtId="0" fontId="24" fillId="4" borderId="3" xfId="0" applyFont="1" applyFill="1" applyBorder="1">
      <alignment vertical="center"/>
    </xf>
    <xf numFmtId="0" fontId="22" fillId="6" borderId="3" xfId="0" applyFont="1" applyFill="1" applyBorder="1">
      <alignment vertical="center"/>
    </xf>
    <xf numFmtId="0" fontId="29" fillId="0" borderId="0" xfId="0" applyFont="1" applyFill="1" applyBorder="1">
      <alignment vertical="center"/>
    </xf>
    <xf numFmtId="0" fontId="29" fillId="0" borderId="6" xfId="0" applyFont="1" applyBorder="1">
      <alignment vertical="center"/>
    </xf>
    <xf numFmtId="0" fontId="22" fillId="0" borderId="0" xfId="0" applyFont="1">
      <alignment vertical="center"/>
    </xf>
    <xf numFmtId="0" fontId="23" fillId="0" borderId="0" xfId="0" applyFont="1" applyBorder="1" applyAlignment="1">
      <alignment horizontal="center" vertical="center"/>
    </xf>
    <xf numFmtId="0" fontId="28" fillId="0" borderId="0" xfId="0" applyFont="1" applyBorder="1" applyAlignment="1">
      <alignment horizontal="right" vertical="center"/>
    </xf>
    <xf numFmtId="0" fontId="30" fillId="0" borderId="0" xfId="0" applyFont="1" applyBorder="1" applyAlignment="1">
      <alignment horizontal="center" vertical="center"/>
    </xf>
    <xf numFmtId="0" fontId="30" fillId="0" borderId="4" xfId="0" applyFont="1" applyBorder="1" applyAlignment="1">
      <alignment horizontal="center" vertical="center"/>
    </xf>
    <xf numFmtId="0" fontId="29" fillId="0" borderId="0" xfId="0" applyFont="1" applyFill="1" applyBorder="1" applyAlignment="1">
      <alignment horizontal="right" vertical="center"/>
    </xf>
    <xf numFmtId="0" fontId="41" fillId="0" borderId="0" xfId="0" applyFont="1" applyBorder="1" applyAlignment="1">
      <alignment horizontal="center" vertical="center"/>
    </xf>
    <xf numFmtId="0" fontId="41" fillId="0" borderId="0" xfId="0" applyFont="1" applyBorder="1" applyAlignment="1">
      <alignment horizontal="right" vertical="center"/>
    </xf>
    <xf numFmtId="0" fontId="22" fillId="0" borderId="22" xfId="0" applyFont="1" applyBorder="1" applyAlignment="1">
      <alignment horizontal="center" vertical="center"/>
    </xf>
    <xf numFmtId="0" fontId="25" fillId="0" borderId="0" xfId="0" applyFont="1" applyBorder="1" applyAlignment="1">
      <alignment horizontal="left" vertical="center" indent="5" readingOrder="1"/>
    </xf>
    <xf numFmtId="0" fontId="32" fillId="0" borderId="1" xfId="0" applyFont="1" applyBorder="1" applyAlignment="1">
      <alignment vertical="center"/>
    </xf>
    <xf numFmtId="0" fontId="0" fillId="0" borderId="3" xfId="0" applyBorder="1" applyAlignment="1">
      <alignment horizontal="centerContinuous" vertical="center"/>
    </xf>
    <xf numFmtId="0" fontId="0" fillId="0" borderId="2" xfId="0" applyBorder="1" applyAlignment="1">
      <alignment horizontal="centerContinuous" vertical="center"/>
    </xf>
    <xf numFmtId="0" fontId="32" fillId="0" borderId="2" xfId="0" applyFont="1" applyBorder="1" applyAlignment="1">
      <alignment horizontal="center" vertical="center"/>
    </xf>
    <xf numFmtId="0" fontId="28" fillId="0" borderId="1" xfId="0" applyFont="1" applyBorder="1" applyAlignment="1">
      <alignment horizontal="left" vertical="center"/>
    </xf>
    <xf numFmtId="0" fontId="0" fillId="0" borderId="23" xfId="0" applyBorder="1">
      <alignment vertical="center"/>
    </xf>
    <xf numFmtId="0" fontId="0" fillId="0" borderId="24" xfId="0" applyBorder="1">
      <alignment vertical="center"/>
    </xf>
    <xf numFmtId="0" fontId="28" fillId="0" borderId="25" xfId="0" applyFont="1" applyBorder="1" applyAlignment="1">
      <alignment horizontal="right" vertical="center"/>
    </xf>
    <xf numFmtId="0" fontId="28" fillId="0" borderId="26" xfId="0" applyFont="1" applyBorder="1" applyAlignment="1">
      <alignment horizontal="right" vertical="center"/>
    </xf>
    <xf numFmtId="0" fontId="29" fillId="0" borderId="1" xfId="0" applyFont="1" applyBorder="1" applyAlignment="1">
      <alignment horizontal="center" vertical="center"/>
    </xf>
    <xf numFmtId="0" fontId="29" fillId="0" borderId="22" xfId="0" applyFont="1" applyBorder="1" applyAlignment="1">
      <alignment horizontal="center" vertical="center"/>
    </xf>
    <xf numFmtId="0" fontId="30" fillId="0" borderId="27" xfId="0" applyFont="1" applyBorder="1" applyAlignment="1">
      <alignment horizontal="center" vertical="center"/>
    </xf>
    <xf numFmtId="0" fontId="22" fillId="0" borderId="0" xfId="0" applyFont="1" applyBorder="1" applyAlignment="1">
      <alignment vertical="center"/>
    </xf>
    <xf numFmtId="0" fontId="5" fillId="0" borderId="0" xfId="0" applyFont="1" applyFill="1" applyBorder="1" applyAlignment="1">
      <alignment horizontal="left" vertical="center"/>
    </xf>
    <xf numFmtId="0" fontId="27" fillId="0" borderId="0" xfId="0" applyFont="1" applyFill="1" applyBorder="1">
      <alignment vertical="center"/>
    </xf>
    <xf numFmtId="0" fontId="27" fillId="0" borderId="0" xfId="0" applyFont="1" applyFill="1" applyBorder="1" applyAlignment="1"/>
    <xf numFmtId="0" fontId="0" fillId="0" borderId="8" xfId="0" applyFill="1" applyBorder="1">
      <alignment vertical="center"/>
    </xf>
    <xf numFmtId="0" fontId="22" fillId="0" borderId="13" xfId="0" applyFont="1" applyBorder="1" applyAlignment="1">
      <alignment horizontal="center" vertical="center"/>
    </xf>
    <xf numFmtId="0" fontId="42" fillId="0" borderId="1" xfId="0" applyFont="1" applyBorder="1" applyAlignment="1">
      <alignment horizontal="right" vertical="center"/>
    </xf>
    <xf numFmtId="0" fontId="32" fillId="0" borderId="13" xfId="0" applyFont="1" applyBorder="1" applyAlignment="1">
      <alignment horizontal="center" vertical="center"/>
    </xf>
    <xf numFmtId="0" fontId="31" fillId="0" borderId="89" xfId="0" applyFont="1" applyBorder="1" applyAlignment="1">
      <alignment horizontal="left" vertical="center" wrapText="1" readingOrder="1"/>
    </xf>
    <xf numFmtId="0" fontId="31" fillId="0" borderId="28" xfId="0" applyFont="1" applyBorder="1" applyAlignment="1">
      <alignment horizontal="left" vertical="center" wrapText="1" readingOrder="1"/>
    </xf>
    <xf numFmtId="0" fontId="28" fillId="0" borderId="1" xfId="0" applyFont="1" applyFill="1" applyBorder="1" applyAlignment="1">
      <alignment horizontal="center" vertical="center"/>
    </xf>
    <xf numFmtId="0" fontId="29" fillId="0" borderId="19" xfId="0" applyFont="1" applyBorder="1" applyAlignment="1">
      <alignment vertical="center" wrapText="1" readingOrder="1"/>
    </xf>
    <xf numFmtId="0" fontId="24" fillId="0" borderId="7" xfId="0" applyFont="1" applyFill="1" applyBorder="1" applyAlignment="1">
      <alignment vertical="center" wrapText="1" readingOrder="1"/>
    </xf>
    <xf numFmtId="0" fontId="0" fillId="0" borderId="0" xfId="0" applyBorder="1" applyAlignment="1">
      <alignment vertical="center" wrapText="1" readingOrder="1"/>
    </xf>
    <xf numFmtId="0" fontId="22" fillId="4" borderId="2" xfId="0" applyFont="1" applyFill="1" applyBorder="1">
      <alignment vertical="center"/>
    </xf>
    <xf numFmtId="0" fontId="22" fillId="4" borderId="2" xfId="0" applyFont="1" applyFill="1" applyBorder="1" applyAlignment="1">
      <alignment vertical="center" wrapText="1" readingOrder="1"/>
    </xf>
    <xf numFmtId="0" fontId="22" fillId="6" borderId="3" xfId="0" applyFont="1" applyFill="1" applyBorder="1" applyAlignment="1">
      <alignment vertical="center" wrapText="1" readingOrder="1"/>
    </xf>
    <xf numFmtId="0" fontId="31" fillId="0" borderId="29" xfId="0" applyFont="1" applyBorder="1" applyAlignment="1">
      <alignment horizontal="left" vertical="center" wrapText="1" readingOrder="1"/>
    </xf>
    <xf numFmtId="0" fontId="0" fillId="0" borderId="20" xfId="0" applyFill="1" applyBorder="1">
      <alignment vertical="center"/>
    </xf>
    <xf numFmtId="0" fontId="29" fillId="0" borderId="3" xfId="0" applyFont="1" applyFill="1" applyBorder="1" applyAlignment="1">
      <alignment horizontal="right" vertical="center"/>
    </xf>
    <xf numFmtId="0" fontId="22" fillId="0" borderId="2" xfId="0" applyFont="1" applyFill="1" applyBorder="1" applyAlignment="1">
      <alignment horizontal="right" vertical="center"/>
    </xf>
    <xf numFmtId="0" fontId="29" fillId="0" borderId="8" xfId="0" applyFont="1" applyBorder="1" applyAlignment="1">
      <alignment horizontal="center" vertical="center" wrapText="1" readingOrder="1"/>
    </xf>
    <xf numFmtId="0" fontId="22" fillId="4" borderId="2" xfId="0" applyFont="1" applyFill="1" applyBorder="1" applyAlignment="1">
      <alignment horizontal="center" vertical="center" wrapText="1" readingOrder="1"/>
    </xf>
    <xf numFmtId="0" fontId="22" fillId="6" borderId="2" xfId="0" applyFont="1" applyFill="1" applyBorder="1" applyAlignment="1">
      <alignment horizontal="center" vertical="center" wrapText="1" readingOrder="1"/>
    </xf>
    <xf numFmtId="0" fontId="24" fillId="0" borderId="9" xfId="0" applyFont="1" applyFill="1" applyBorder="1" applyAlignment="1">
      <alignment horizontal="center" vertical="center" wrapText="1" readingOrder="1"/>
    </xf>
    <xf numFmtId="0" fontId="22" fillId="0" borderId="0" xfId="0" applyFont="1" applyAlignment="1">
      <alignment horizontal="center" vertical="center"/>
    </xf>
    <xf numFmtId="0" fontId="43" fillId="0" borderId="90" xfId="0" applyFont="1" applyBorder="1" applyAlignment="1">
      <alignment horizontal="center" vertical="center" wrapText="1" readingOrder="1"/>
    </xf>
    <xf numFmtId="0" fontId="43" fillId="0" borderId="91" xfId="0" applyFont="1" applyBorder="1" applyAlignment="1">
      <alignment horizontal="center" vertical="center" wrapText="1" readingOrder="1"/>
    </xf>
    <xf numFmtId="0" fontId="32" fillId="0" borderId="8" xfId="0" applyFont="1" applyBorder="1" applyAlignment="1">
      <alignment horizontal="center" vertical="center" wrapText="1" readingOrder="1"/>
    </xf>
    <xf numFmtId="0" fontId="32" fillId="0" borderId="30" xfId="0" applyFont="1" applyBorder="1" applyAlignment="1">
      <alignment horizontal="center" vertical="center" wrapText="1" readingOrder="1"/>
    </xf>
    <xf numFmtId="0" fontId="43" fillId="0" borderId="92" xfId="0" applyFont="1" applyBorder="1" applyAlignment="1">
      <alignment horizontal="center" vertical="center" wrapText="1" readingOrder="1"/>
    </xf>
    <xf numFmtId="0" fontId="24" fillId="0" borderId="20" xfId="0" applyFont="1" applyFill="1" applyBorder="1">
      <alignment vertical="center"/>
    </xf>
    <xf numFmtId="0" fontId="24" fillId="0" borderId="3" xfId="0" applyFont="1" applyFill="1" applyBorder="1">
      <alignment vertical="center"/>
    </xf>
    <xf numFmtId="0" fontId="22" fillId="0" borderId="2" xfId="0" applyFont="1" applyBorder="1" applyAlignment="1">
      <alignment horizontal="center" vertical="center"/>
    </xf>
    <xf numFmtId="0" fontId="32" fillId="0" borderId="2" xfId="0" applyFont="1" applyFill="1" applyBorder="1" applyAlignment="1">
      <alignment horizontal="right" vertical="center"/>
    </xf>
    <xf numFmtId="0" fontId="31" fillId="0" borderId="31" xfId="0" applyFont="1" applyBorder="1" applyAlignment="1">
      <alignment horizontal="left" vertical="center" wrapText="1" readingOrder="1"/>
    </xf>
    <xf numFmtId="0" fontId="29" fillId="0" borderId="31" xfId="0" applyFont="1" applyBorder="1" applyAlignment="1">
      <alignment vertical="center" wrapText="1" readingOrder="1"/>
    </xf>
    <xf numFmtId="0" fontId="31" fillId="0" borderId="32" xfId="0" applyFont="1" applyBorder="1" applyAlignment="1">
      <alignment horizontal="left" vertical="center" wrapText="1" readingOrder="1"/>
    </xf>
    <xf numFmtId="0" fontId="24" fillId="0" borderId="3" xfId="0" applyFont="1" applyFill="1" applyBorder="1" applyAlignment="1">
      <alignment horizontal="center" vertical="center"/>
    </xf>
    <xf numFmtId="0" fontId="31" fillId="0" borderId="33" xfId="0" applyFont="1" applyBorder="1" applyAlignment="1">
      <alignment horizontal="center" vertical="center" wrapText="1" readingOrder="1"/>
    </xf>
    <xf numFmtId="0" fontId="31" fillId="0" borderId="34" xfId="0" applyFont="1" applyBorder="1" applyAlignment="1">
      <alignment horizontal="center" vertical="center" wrapText="1" readingOrder="1"/>
    </xf>
    <xf numFmtId="0" fontId="29" fillId="0" borderId="35" xfId="0" applyFont="1" applyBorder="1" applyAlignment="1">
      <alignment horizontal="center" vertical="center" wrapText="1" readingOrder="1"/>
    </xf>
    <xf numFmtId="0" fontId="31" fillId="0" borderId="36" xfId="0" applyFont="1" applyBorder="1" applyAlignment="1">
      <alignment horizontal="center" vertical="center" wrapText="1" readingOrder="1"/>
    </xf>
    <xf numFmtId="0" fontId="28" fillId="6" borderId="3" xfId="0" applyFont="1" applyFill="1" applyBorder="1" applyAlignment="1">
      <alignment horizontal="left" vertical="center" readingOrder="1"/>
    </xf>
    <xf numFmtId="0" fontId="7" fillId="0" borderId="1" xfId="0" applyFont="1" applyFill="1" applyBorder="1" applyAlignment="1">
      <alignment vertical="center" readingOrder="1"/>
    </xf>
    <xf numFmtId="0" fontId="22" fillId="6" borderId="0" xfId="0" applyFont="1" applyFill="1">
      <alignment vertical="center"/>
    </xf>
    <xf numFmtId="0" fontId="0" fillId="6" borderId="0" xfId="0" applyFill="1">
      <alignment vertical="center"/>
    </xf>
    <xf numFmtId="0" fontId="0" fillId="6" borderId="0" xfId="0" applyFill="1" applyBorder="1">
      <alignment vertical="center"/>
    </xf>
    <xf numFmtId="0" fontId="28" fillId="6" borderId="0" xfId="0" applyFont="1" applyFill="1" applyBorder="1">
      <alignment vertical="center"/>
    </xf>
    <xf numFmtId="0" fontId="28" fillId="6" borderId="0" xfId="0" applyFont="1" applyFill="1" applyBorder="1" applyAlignment="1">
      <alignment horizontal="center" vertical="center"/>
    </xf>
    <xf numFmtId="0" fontId="32" fillId="6" borderId="20" xfId="0" applyFont="1" applyFill="1" applyBorder="1" applyAlignment="1">
      <alignment horizontal="centerContinuous" vertical="center"/>
    </xf>
    <xf numFmtId="0" fontId="32" fillId="6" borderId="2" xfId="0" applyFont="1" applyFill="1" applyBorder="1" applyAlignment="1">
      <alignment horizontal="centerContinuous" vertical="center"/>
    </xf>
    <xf numFmtId="0" fontId="32" fillId="6" borderId="0" xfId="0" applyFont="1" applyFill="1" applyBorder="1" applyAlignment="1">
      <alignment horizontal="center" vertical="center"/>
    </xf>
    <xf numFmtId="0" fontId="32" fillId="6" borderId="20" xfId="0" applyFont="1" applyFill="1" applyBorder="1" applyAlignment="1">
      <alignment horizontal="right" vertical="center"/>
    </xf>
    <xf numFmtId="0" fontId="32" fillId="6" borderId="2" xfId="0" applyFont="1" applyFill="1" applyBorder="1" applyAlignment="1">
      <alignment horizontal="left" vertical="center"/>
    </xf>
    <xf numFmtId="0" fontId="22" fillId="6" borderId="1" xfId="0" applyFont="1" applyFill="1" applyBorder="1" applyAlignment="1">
      <alignment horizontal="center" vertical="center"/>
    </xf>
    <xf numFmtId="0" fontId="22" fillId="6" borderId="0" xfId="0" applyFont="1" applyFill="1" applyBorder="1" applyAlignment="1">
      <alignment horizontal="center" vertical="center"/>
    </xf>
    <xf numFmtId="0" fontId="38" fillId="6" borderId="0" xfId="0" applyFont="1" applyFill="1">
      <alignment vertical="center"/>
    </xf>
    <xf numFmtId="0" fontId="36" fillId="6" borderId="1" xfId="0" applyFont="1" applyFill="1" applyBorder="1" applyAlignment="1">
      <alignment horizontal="center" vertical="center"/>
    </xf>
    <xf numFmtId="0" fontId="24" fillId="0" borderId="11" xfId="0" applyFont="1" applyBorder="1" applyAlignment="1">
      <alignment horizontal="center" vertical="center"/>
    </xf>
    <xf numFmtId="0" fontId="29" fillId="0" borderId="11" xfId="0" applyFont="1" applyFill="1" applyBorder="1" applyAlignment="1">
      <alignment horizontal="center" vertical="center"/>
    </xf>
    <xf numFmtId="0" fontId="22" fillId="4" borderId="3" xfId="0" applyFont="1" applyFill="1" applyBorder="1" applyAlignment="1">
      <alignment vertical="center" wrapText="1" readingOrder="1"/>
    </xf>
    <xf numFmtId="0" fontId="24" fillId="4" borderId="3" xfId="0" applyFont="1" applyFill="1" applyBorder="1" applyAlignment="1">
      <alignment horizontal="center" vertical="center"/>
    </xf>
    <xf numFmtId="0" fontId="44" fillId="3" borderId="37" xfId="0" applyFont="1" applyFill="1" applyBorder="1" applyAlignment="1">
      <alignment horizontal="center" vertical="center"/>
    </xf>
    <xf numFmtId="0" fontId="45" fillId="0" borderId="38" xfId="0" applyFont="1" applyBorder="1" applyAlignment="1">
      <alignment horizontal="center" vertical="center"/>
    </xf>
    <xf numFmtId="0" fontId="0" fillId="0" borderId="39" xfId="0" applyBorder="1">
      <alignment vertical="center"/>
    </xf>
    <xf numFmtId="0" fontId="6" fillId="6" borderId="28" xfId="0" applyFont="1" applyFill="1" applyBorder="1" applyAlignment="1">
      <alignment horizontal="center" vertical="center" wrapText="1" readingOrder="1"/>
    </xf>
    <xf numFmtId="0" fontId="46" fillId="0" borderId="0" xfId="0" applyFont="1" applyBorder="1" applyAlignment="1">
      <alignment horizontal="left" vertical="center"/>
    </xf>
    <xf numFmtId="0" fontId="0" fillId="0" borderId="21" xfId="0" applyBorder="1">
      <alignment vertical="center"/>
    </xf>
    <xf numFmtId="0" fontId="40" fillId="3" borderId="37" xfId="0" applyFont="1" applyFill="1" applyBorder="1" applyAlignment="1">
      <alignment horizontal="center" vertical="center"/>
    </xf>
    <xf numFmtId="0" fontId="40" fillId="8" borderId="40" xfId="0" applyFont="1" applyFill="1" applyBorder="1" applyAlignment="1">
      <alignment horizontal="center" vertical="center"/>
    </xf>
    <xf numFmtId="0" fontId="6" fillId="8" borderId="21" xfId="0" applyFont="1" applyFill="1" applyBorder="1" applyAlignment="1">
      <alignment horizontal="center" vertical="center" wrapText="1" readingOrder="1"/>
    </xf>
    <xf numFmtId="0" fontId="6" fillId="8" borderId="4" xfId="0" applyFont="1" applyFill="1" applyBorder="1" applyAlignment="1">
      <alignment horizontal="center" vertical="center" wrapText="1" readingOrder="1"/>
    </xf>
    <xf numFmtId="0" fontId="6" fillId="8" borderId="28" xfId="0" applyFont="1" applyFill="1" applyBorder="1" applyAlignment="1">
      <alignment horizontal="center" vertical="center" wrapText="1" readingOrder="1"/>
    </xf>
    <xf numFmtId="0" fontId="47" fillId="0" borderId="38" xfId="0" applyFont="1" applyBorder="1" applyAlignment="1">
      <alignment horizontal="center" vertical="center"/>
    </xf>
    <xf numFmtId="0" fontId="31" fillId="0" borderId="88" xfId="0" applyFont="1" applyFill="1" applyBorder="1" applyAlignment="1">
      <alignment horizontal="left" vertical="center" wrapText="1" readingOrder="1"/>
    </xf>
    <xf numFmtId="0" fontId="31" fillId="0" borderId="87" xfId="0" applyFont="1" applyFill="1" applyBorder="1" applyAlignment="1">
      <alignment horizontal="left" vertical="center" wrapText="1" readingOrder="1"/>
    </xf>
    <xf numFmtId="0" fontId="29" fillId="0" borderId="19" xfId="0" applyFont="1" applyFill="1" applyBorder="1">
      <alignment vertical="center"/>
    </xf>
    <xf numFmtId="0" fontId="29" fillId="0" borderId="6" xfId="0" applyFont="1" applyFill="1" applyBorder="1">
      <alignment vertical="center"/>
    </xf>
    <xf numFmtId="0" fontId="48" fillId="0" borderId="0" xfId="0" applyFont="1" applyAlignment="1">
      <alignment horizontal="center" vertical="center"/>
    </xf>
    <xf numFmtId="0" fontId="48" fillId="0" borderId="0" xfId="0" applyFont="1" applyAlignment="1">
      <alignment horizontal="left" vertical="center"/>
    </xf>
    <xf numFmtId="0" fontId="28" fillId="0" borderId="12" xfId="0" applyFont="1" applyFill="1" applyBorder="1">
      <alignment vertical="center"/>
    </xf>
    <xf numFmtId="0" fontId="28" fillId="0" borderId="7" xfId="0" applyFont="1" applyFill="1" applyBorder="1">
      <alignment vertical="center"/>
    </xf>
    <xf numFmtId="0" fontId="28" fillId="0" borderId="10" xfId="0" applyFont="1" applyFill="1" applyBorder="1">
      <alignment vertical="center"/>
    </xf>
    <xf numFmtId="0" fontId="28" fillId="0" borderId="2" xfId="0" applyFont="1" applyFill="1" applyBorder="1">
      <alignment vertical="center"/>
    </xf>
    <xf numFmtId="0" fontId="28" fillId="0" borderId="5" xfId="0" applyFont="1" applyFill="1" applyBorder="1">
      <alignment vertical="center"/>
    </xf>
    <xf numFmtId="0" fontId="28" fillId="0" borderId="20" xfId="0" applyFont="1" applyFill="1" applyBorder="1">
      <alignment vertical="center"/>
    </xf>
    <xf numFmtId="0" fontId="28" fillId="0" borderId="6" xfId="0" applyFont="1" applyFill="1" applyBorder="1">
      <alignment vertical="center"/>
    </xf>
    <xf numFmtId="0" fontId="28" fillId="0" borderId="3" xfId="0" applyFont="1" applyFill="1" applyBorder="1">
      <alignment vertical="center"/>
    </xf>
    <xf numFmtId="0" fontId="28" fillId="0" borderId="20" xfId="0" applyFont="1" applyFill="1" applyBorder="1" applyAlignment="1">
      <alignment horizontal="centerContinuous" vertical="center"/>
    </xf>
    <xf numFmtId="0" fontId="28" fillId="0" borderId="2" xfId="0" applyFont="1" applyFill="1" applyBorder="1" applyAlignment="1">
      <alignment horizontal="centerContinuous" vertical="center"/>
    </xf>
    <xf numFmtId="0" fontId="32" fillId="0" borderId="1" xfId="0" applyFont="1" applyFill="1" applyBorder="1" applyAlignment="1">
      <alignment horizontal="center" vertical="center"/>
    </xf>
    <xf numFmtId="0" fontId="6" fillId="6" borderId="21" xfId="0" applyFont="1" applyFill="1" applyBorder="1" applyAlignment="1">
      <alignment horizontal="center" wrapText="1" readingOrder="1"/>
    </xf>
    <xf numFmtId="0" fontId="22" fillId="10" borderId="3" xfId="0" applyFont="1" applyFill="1" applyBorder="1">
      <alignment vertical="center"/>
    </xf>
    <xf numFmtId="0" fontId="49" fillId="0" borderId="0" xfId="0" applyFont="1">
      <alignment vertical="center"/>
    </xf>
    <xf numFmtId="0" fontId="50" fillId="0" borderId="0" xfId="0" applyFont="1">
      <alignment vertical="center"/>
    </xf>
    <xf numFmtId="0" fontId="44" fillId="0" borderId="0" xfId="0" applyFont="1" applyFill="1" applyBorder="1" applyAlignment="1">
      <alignment horizontal="center" vertical="center"/>
    </xf>
    <xf numFmtId="0" fontId="0" fillId="11" borderId="1" xfId="0" applyFill="1" applyBorder="1">
      <alignment vertical="center"/>
    </xf>
    <xf numFmtId="0" fontId="44" fillId="0" borderId="0" xfId="0" applyFont="1" applyFill="1" applyBorder="1" applyAlignment="1">
      <alignment horizontal="center" vertical="center" wrapText="1"/>
    </xf>
    <xf numFmtId="0" fontId="29" fillId="0" borderId="0" xfId="0" applyFont="1" applyFill="1" applyBorder="1" applyAlignment="1">
      <alignment horizontal="center" vertical="center"/>
    </xf>
    <xf numFmtId="0" fontId="0" fillId="0" borderId="13" xfId="0" applyBorder="1">
      <alignment vertical="center"/>
    </xf>
    <xf numFmtId="0" fontId="0" fillId="0" borderId="2" xfId="0" applyBorder="1" applyAlignment="1">
      <alignment horizontal="left" vertical="center"/>
    </xf>
    <xf numFmtId="0" fontId="40" fillId="0" borderId="1" xfId="0" applyFont="1" applyBorder="1" applyAlignment="1">
      <alignment horizontal="left" vertical="center"/>
    </xf>
    <xf numFmtId="0" fontId="40" fillId="0" borderId="3" xfId="0" applyFont="1" applyBorder="1" applyAlignment="1">
      <alignment horizontal="left" vertical="center"/>
    </xf>
    <xf numFmtId="0" fontId="40" fillId="0" borderId="0" xfId="0" applyFont="1">
      <alignment vertical="center"/>
    </xf>
    <xf numFmtId="0" fontId="40" fillId="0" borderId="1" xfId="0" applyFont="1" applyBorder="1" applyAlignment="1">
      <alignment horizontal="left" vertical="center" wrapText="1"/>
    </xf>
    <xf numFmtId="0" fontId="0" fillId="0" borderId="93" xfId="0" applyBorder="1" applyAlignment="1">
      <alignment vertical="top" wrapText="1"/>
    </xf>
    <xf numFmtId="0" fontId="0" fillId="0" borderId="0" xfId="0" applyBorder="1" applyAlignment="1">
      <alignment vertical="top" wrapText="1"/>
    </xf>
    <xf numFmtId="0" fontId="51" fillId="12" borderId="41" xfId="0" applyFont="1" applyFill="1" applyBorder="1" applyAlignment="1">
      <alignment horizontal="center" vertical="center"/>
    </xf>
    <xf numFmtId="0" fontId="38" fillId="11" borderId="42" xfId="0" applyFont="1" applyFill="1" applyBorder="1">
      <alignment vertical="center"/>
    </xf>
    <xf numFmtId="0" fontId="51" fillId="12" borderId="42" xfId="0" applyFont="1" applyFill="1" applyBorder="1" applyAlignment="1">
      <alignment horizontal="center" vertical="center"/>
    </xf>
    <xf numFmtId="0" fontId="51" fillId="12" borderId="43" xfId="0" applyFont="1" applyFill="1" applyBorder="1" applyAlignment="1">
      <alignment horizontal="center" vertical="center"/>
    </xf>
    <xf numFmtId="0" fontId="0" fillId="12" borderId="42" xfId="0" applyFill="1" applyBorder="1">
      <alignment vertical="center"/>
    </xf>
    <xf numFmtId="0" fontId="0" fillId="3" borderId="42" xfId="0" applyFill="1" applyBorder="1">
      <alignment vertical="center"/>
    </xf>
    <xf numFmtId="0" fontId="0" fillId="13" borderId="42" xfId="0" applyFill="1" applyBorder="1">
      <alignment vertical="center"/>
    </xf>
    <xf numFmtId="0" fontId="51" fillId="3" borderId="44" xfId="0" applyFont="1" applyFill="1" applyBorder="1" applyAlignment="1">
      <alignment horizontal="center" vertical="center"/>
    </xf>
    <xf numFmtId="0" fontId="11" fillId="11" borderId="41" xfId="0" applyFont="1" applyFill="1" applyBorder="1" applyAlignment="1">
      <alignment horizontal="center" vertical="center"/>
    </xf>
    <xf numFmtId="0" fontId="11" fillId="11" borderId="45" xfId="0" applyFont="1" applyFill="1" applyBorder="1" applyAlignment="1">
      <alignment horizontal="center" vertical="center"/>
    </xf>
    <xf numFmtId="0" fontId="51" fillId="3" borderId="46" xfId="0" applyFont="1" applyFill="1" applyBorder="1" applyAlignment="1">
      <alignment horizontal="center" vertical="center"/>
    </xf>
    <xf numFmtId="0" fontId="51" fillId="3" borderId="42" xfId="0" applyFont="1" applyFill="1" applyBorder="1" applyAlignment="1">
      <alignment horizontal="center" vertical="center"/>
    </xf>
    <xf numFmtId="0" fontId="11" fillId="11" borderId="43" xfId="0" applyFont="1" applyFill="1" applyBorder="1" applyAlignment="1">
      <alignment horizontal="center" vertical="center"/>
    </xf>
    <xf numFmtId="0" fontId="11" fillId="13" borderId="46" xfId="0" applyFont="1" applyFill="1" applyBorder="1" applyAlignment="1">
      <alignment horizontal="center" vertical="center"/>
    </xf>
    <xf numFmtId="0" fontId="11" fillId="13" borderId="47" xfId="0" applyFont="1" applyFill="1" applyBorder="1" applyAlignment="1">
      <alignment horizontal="center" vertical="center"/>
    </xf>
    <xf numFmtId="0" fontId="11" fillId="13" borderId="48" xfId="0" applyFont="1" applyFill="1" applyBorder="1" applyAlignment="1">
      <alignment horizontal="center" vertical="center"/>
    </xf>
    <xf numFmtId="0" fontId="51" fillId="3" borderId="48" xfId="0" applyFont="1" applyFill="1" applyBorder="1" applyAlignment="1">
      <alignment horizontal="center" vertical="center"/>
    </xf>
    <xf numFmtId="0" fontId="51" fillId="3" borderId="49" xfId="0" applyFont="1" applyFill="1" applyBorder="1" applyAlignment="1">
      <alignment horizontal="center" vertical="center"/>
    </xf>
    <xf numFmtId="0" fontId="0" fillId="0" borderId="12" xfId="0" applyBorder="1">
      <alignment vertical="center"/>
    </xf>
    <xf numFmtId="0" fontId="0" fillId="0" borderId="9" xfId="0" applyBorder="1" applyAlignment="1">
      <alignment horizontal="center" vertical="center"/>
    </xf>
    <xf numFmtId="0" fontId="29" fillId="0" borderId="1" xfId="0" applyFont="1" applyFill="1" applyBorder="1" applyAlignment="1">
      <alignment horizontal="center" vertical="center"/>
    </xf>
    <xf numFmtId="0" fontId="12" fillId="11" borderId="42" xfId="0" applyFont="1" applyFill="1" applyBorder="1" applyAlignment="1">
      <alignment horizontal="center" vertical="center"/>
    </xf>
    <xf numFmtId="0" fontId="30" fillId="11" borderId="1" xfId="0" applyFont="1" applyFill="1" applyBorder="1" applyAlignment="1">
      <alignment horizontal="center" vertical="center"/>
    </xf>
    <xf numFmtId="0" fontId="22" fillId="14" borderId="1" xfId="0" applyFont="1" applyFill="1" applyBorder="1" applyAlignment="1">
      <alignment horizontal="center" vertical="center"/>
    </xf>
    <xf numFmtId="0" fontId="22" fillId="3" borderId="1" xfId="0" applyFont="1" applyFill="1" applyBorder="1" applyAlignment="1">
      <alignment horizontal="center" vertical="center"/>
    </xf>
    <xf numFmtId="0" fontId="52" fillId="14" borderId="42" xfId="0" applyFont="1" applyFill="1" applyBorder="1" applyAlignment="1">
      <alignment horizontal="center" vertical="center"/>
    </xf>
    <xf numFmtId="0" fontId="52" fillId="15" borderId="42" xfId="0" applyFont="1" applyFill="1" applyBorder="1" applyAlignment="1">
      <alignment horizontal="center" vertical="center"/>
    </xf>
    <xf numFmtId="0" fontId="30" fillId="13" borderId="1" xfId="0" applyFont="1" applyFill="1" applyBorder="1" applyAlignment="1">
      <alignment horizontal="center" vertical="center"/>
    </xf>
    <xf numFmtId="0" fontId="52" fillId="13" borderId="42" xfId="0" applyFont="1" applyFill="1" applyBorder="1" applyAlignment="1">
      <alignment horizontal="center" vertical="center"/>
    </xf>
    <xf numFmtId="0" fontId="29" fillId="0" borderId="7" xfId="0" applyFont="1" applyBorder="1" applyAlignment="1">
      <alignment horizontal="right" vertical="center"/>
    </xf>
    <xf numFmtId="0" fontId="29" fillId="0" borderId="0" xfId="0" applyFont="1" applyBorder="1" applyAlignment="1">
      <alignment horizontal="right"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30" fillId="0" borderId="0" xfId="0" applyFont="1" applyFill="1" applyBorder="1" applyAlignment="1">
      <alignment horizontal="center" vertical="center"/>
    </xf>
    <xf numFmtId="0" fontId="0" fillId="0" borderId="0" xfId="0" applyFill="1" applyBorder="1" applyAlignment="1">
      <alignment vertical="center"/>
    </xf>
    <xf numFmtId="0" fontId="0" fillId="0" borderId="0" xfId="0" applyFill="1" applyBorder="1" applyAlignment="1">
      <alignment vertical="center" textRotation="255"/>
    </xf>
    <xf numFmtId="0" fontId="0" fillId="0" borderId="10" xfId="0" applyBorder="1" applyAlignment="1">
      <alignment horizontal="center" vertical="center"/>
    </xf>
    <xf numFmtId="0" fontId="0" fillId="0" borderId="50" xfId="0" applyBorder="1">
      <alignment vertical="center"/>
    </xf>
    <xf numFmtId="0" fontId="44" fillId="0" borderId="0" xfId="0" applyFont="1" applyBorder="1" applyAlignment="1">
      <alignment vertical="top"/>
    </xf>
    <xf numFmtId="0" fontId="23" fillId="0" borderId="0" xfId="0" applyFont="1" applyBorder="1" applyAlignment="1">
      <alignment vertical="center"/>
    </xf>
    <xf numFmtId="0" fontId="38" fillId="0" borderId="0" xfId="0" applyFont="1">
      <alignment vertical="center"/>
    </xf>
    <xf numFmtId="0" fontId="53" fillId="0" borderId="0" xfId="0" applyFont="1">
      <alignment vertical="center"/>
    </xf>
    <xf numFmtId="0" fontId="38" fillId="0" borderId="0" xfId="0" applyFont="1" applyAlignment="1">
      <alignment horizontal="center" vertical="center"/>
    </xf>
    <xf numFmtId="0" fontId="30" fillId="0" borderId="0" xfId="0" applyFont="1" applyAlignment="1">
      <alignment horizontal="center" vertical="center"/>
    </xf>
    <xf numFmtId="0" fontId="0" fillId="0" borderId="20" xfId="0" applyBorder="1">
      <alignment vertical="center"/>
    </xf>
    <xf numFmtId="0" fontId="54" fillId="0" borderId="2" xfId="0" applyFont="1" applyBorder="1">
      <alignment vertical="center"/>
    </xf>
    <xf numFmtId="0" fontId="0" fillId="0" borderId="3" xfId="0" applyBorder="1">
      <alignment vertical="center"/>
    </xf>
    <xf numFmtId="0" fontId="55" fillId="0" borderId="0" xfId="0" applyFont="1" applyAlignment="1"/>
    <xf numFmtId="0" fontId="0" fillId="0" borderId="51" xfId="0" applyBorder="1">
      <alignment vertical="center"/>
    </xf>
    <xf numFmtId="0" fontId="0" fillId="0" borderId="40" xfId="0" applyBorder="1">
      <alignment vertical="center"/>
    </xf>
    <xf numFmtId="0" fontId="0" fillId="0" borderId="52" xfId="0" applyBorder="1">
      <alignment vertical="center"/>
    </xf>
    <xf numFmtId="0" fontId="15" fillId="0" borderId="40" xfId="0" applyFont="1" applyBorder="1" applyAlignment="1">
      <alignment vertical="center" wrapText="1"/>
    </xf>
    <xf numFmtId="0" fontId="0" fillId="0" borderId="0" xfId="0" applyBorder="1" applyAlignment="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pplyAlignment="1">
      <alignment vertical="center" wrapText="1"/>
    </xf>
    <xf numFmtId="0" fontId="0" fillId="0" borderId="50" xfId="0" applyBorder="1" applyAlignment="1">
      <alignment vertical="center" wrapText="1"/>
    </xf>
    <xf numFmtId="0" fontId="0" fillId="0" borderId="4" xfId="0" applyBorder="1" applyAlignment="1">
      <alignment vertical="center"/>
    </xf>
    <xf numFmtId="0" fontId="29" fillId="0" borderId="28" xfId="0" applyFont="1" applyBorder="1" applyAlignment="1">
      <alignment vertical="center"/>
    </xf>
    <xf numFmtId="0" fontId="29" fillId="0" borderId="16" xfId="0" applyFont="1" applyBorder="1" applyAlignment="1">
      <alignment vertical="center"/>
    </xf>
    <xf numFmtId="0" fontId="29" fillId="0" borderId="57" xfId="0" applyFont="1" applyBorder="1">
      <alignment vertical="center"/>
    </xf>
    <xf numFmtId="0" fontId="29" fillId="0" borderId="17" xfId="0" applyFont="1" applyBorder="1">
      <alignment vertical="center"/>
    </xf>
    <xf numFmtId="0" fontId="29" fillId="0" borderId="30" xfId="0" applyFont="1" applyBorder="1" applyAlignment="1">
      <alignment vertical="center"/>
    </xf>
    <xf numFmtId="0" fontId="29" fillId="0" borderId="18" xfId="0" applyFont="1" applyBorder="1" applyAlignment="1">
      <alignment vertical="center"/>
    </xf>
    <xf numFmtId="0" fontId="21" fillId="9" borderId="1" xfId="2" applyFill="1" applyBorder="1" applyAlignment="1">
      <alignment horizontal="center" vertical="center"/>
    </xf>
    <xf numFmtId="0" fontId="56" fillId="0" borderId="58" xfId="0" applyFont="1" applyBorder="1" applyAlignment="1">
      <alignment horizontal="center" vertical="center"/>
    </xf>
    <xf numFmtId="0" fontId="28" fillId="0" borderId="0" xfId="0" applyFont="1" applyBorder="1" applyAlignment="1">
      <alignment vertical="center"/>
    </xf>
    <xf numFmtId="0" fontId="57" fillId="0" borderId="0" xfId="0" applyFont="1" applyBorder="1" applyAlignment="1">
      <alignment vertical="center"/>
    </xf>
    <xf numFmtId="0" fontId="57" fillId="0" borderId="0" xfId="0" applyFont="1" applyFill="1" applyBorder="1" applyAlignment="1">
      <alignment vertical="center"/>
    </xf>
    <xf numFmtId="0" fontId="57" fillId="0" borderId="0" xfId="0" applyFont="1">
      <alignment vertical="center"/>
    </xf>
    <xf numFmtId="0" fontId="58" fillId="6" borderId="7" xfId="0" applyFont="1" applyFill="1" applyBorder="1" applyAlignment="1"/>
    <xf numFmtId="0" fontId="59" fillId="6" borderId="7" xfId="0" applyFont="1" applyFill="1" applyBorder="1" applyAlignment="1">
      <alignment horizontal="right"/>
    </xf>
    <xf numFmtId="0" fontId="40" fillId="6" borderId="37" xfId="0" applyFont="1" applyFill="1" applyBorder="1" applyAlignment="1">
      <alignment horizontal="center" vertical="center"/>
    </xf>
    <xf numFmtId="0" fontId="22" fillId="0" borderId="59" xfId="0" applyFont="1" applyBorder="1" applyAlignment="1">
      <alignment horizontal="center" vertical="center"/>
    </xf>
    <xf numFmtId="0" fontId="6" fillId="6" borderId="4" xfId="0" applyFont="1" applyFill="1" applyBorder="1" applyAlignment="1">
      <alignment horizontal="center" vertical="center" wrapText="1" readingOrder="1"/>
    </xf>
    <xf numFmtId="0" fontId="30" fillId="0" borderId="60" xfId="0" applyFont="1" applyBorder="1" applyAlignment="1">
      <alignment horizontal="center" vertical="center"/>
    </xf>
    <xf numFmtId="0" fontId="36" fillId="0" borderId="24" xfId="0" applyFont="1" applyBorder="1" applyAlignment="1">
      <alignment horizontal="right" vertical="center" wrapText="1"/>
    </xf>
    <xf numFmtId="0" fontId="22" fillId="6" borderId="1" xfId="0" applyFont="1" applyFill="1" applyBorder="1">
      <alignment vertical="center"/>
    </xf>
    <xf numFmtId="0" fontId="59" fillId="0" borderId="0" xfId="0" applyFont="1" applyFill="1" applyBorder="1" applyAlignment="1">
      <alignment horizontal="right"/>
    </xf>
    <xf numFmtId="0" fontId="58" fillId="0" borderId="0" xfId="0" applyFont="1" applyFill="1" applyBorder="1" applyAlignment="1"/>
    <xf numFmtId="0" fontId="27" fillId="0" borderId="0" xfId="0" applyFont="1" applyFill="1" applyBorder="1" applyAlignment="1">
      <alignment vertical="center"/>
    </xf>
    <xf numFmtId="0" fontId="32" fillId="0" borderId="38" xfId="0" applyFont="1" applyBorder="1" applyAlignment="1">
      <alignment horizontal="center" vertical="center"/>
    </xf>
    <xf numFmtId="0" fontId="22" fillId="0" borderId="61" xfId="0" applyFont="1" applyBorder="1" applyAlignment="1">
      <alignment horizontal="center" vertical="center"/>
    </xf>
    <xf numFmtId="0" fontId="22" fillId="0" borderId="62" xfId="0" applyFont="1" applyBorder="1" applyAlignment="1">
      <alignment horizontal="center" vertical="center"/>
    </xf>
    <xf numFmtId="0" fontId="28" fillId="0" borderId="0" xfId="0" applyFont="1" applyBorder="1">
      <alignment vertical="center"/>
    </xf>
    <xf numFmtId="0" fontId="24" fillId="0" borderId="13" xfId="0" applyFont="1" applyBorder="1" applyAlignment="1">
      <alignment horizontal="center" vertical="center"/>
    </xf>
    <xf numFmtId="0" fontId="58" fillId="6" borderId="7" xfId="0" applyFont="1" applyFill="1" applyBorder="1" applyAlignment="1">
      <alignment horizontal="left"/>
    </xf>
    <xf numFmtId="0" fontId="44" fillId="3" borderId="63" xfId="0" applyFont="1" applyFill="1" applyBorder="1" applyAlignment="1">
      <alignment horizontal="center" vertical="center"/>
    </xf>
    <xf numFmtId="0" fontId="28" fillId="0" borderId="64" xfId="0" applyFont="1" applyBorder="1" applyAlignment="1">
      <alignment horizontal="center" vertical="center"/>
    </xf>
    <xf numFmtId="0" fontId="40" fillId="0" borderId="0" xfId="0" applyFont="1" applyAlignment="1">
      <alignment horizontal="right" vertical="center"/>
    </xf>
    <xf numFmtId="0" fontId="28" fillId="0" borderId="20" xfId="0" applyFont="1" applyBorder="1" applyAlignment="1">
      <alignment horizontal="left" vertical="center"/>
    </xf>
    <xf numFmtId="0" fontId="60" fillId="0" borderId="38" xfId="0" applyFont="1" applyBorder="1" applyAlignment="1">
      <alignment horizontal="center" vertical="center"/>
    </xf>
    <xf numFmtId="0" fontId="13" fillId="11" borderId="38" xfId="0" applyFont="1" applyFill="1" applyBorder="1" applyAlignment="1">
      <alignment horizontal="center" vertical="center"/>
    </xf>
    <xf numFmtId="0" fontId="61" fillId="0" borderId="0" xfId="0" applyFont="1" applyBorder="1">
      <alignment vertical="center"/>
    </xf>
    <xf numFmtId="0" fontId="61" fillId="0" borderId="0" xfId="0" applyFont="1" applyFill="1" applyBorder="1">
      <alignment vertical="center"/>
    </xf>
    <xf numFmtId="0" fontId="50" fillId="0" borderId="0" xfId="0" applyFont="1" applyBorder="1" applyAlignment="1">
      <alignment vertical="center"/>
    </xf>
    <xf numFmtId="0" fontId="28" fillId="6" borderId="1" xfId="0" applyFont="1" applyFill="1" applyBorder="1" applyAlignment="1">
      <alignment horizontal="center" vertical="center"/>
    </xf>
    <xf numFmtId="0" fontId="32" fillId="6" borderId="3" xfId="0" applyFont="1" applyFill="1" applyBorder="1" applyAlignment="1">
      <alignment horizontal="center" vertical="center"/>
    </xf>
    <xf numFmtId="0" fontId="28" fillId="6" borderId="8" xfId="0" applyFont="1" applyFill="1" applyBorder="1" applyAlignment="1">
      <alignment horizontal="center" vertical="center"/>
    </xf>
    <xf numFmtId="0" fontId="32" fillId="6" borderId="8" xfId="0" applyFont="1" applyFill="1" applyBorder="1" applyAlignment="1">
      <alignment horizontal="center" vertical="center"/>
    </xf>
    <xf numFmtId="0" fontId="28" fillId="6" borderId="2" xfId="0" applyFont="1" applyFill="1" applyBorder="1" applyAlignment="1">
      <alignment horizontal="center" vertical="center"/>
    </xf>
    <xf numFmtId="0" fontId="40" fillId="0" borderId="13" xfId="0" applyFont="1" applyBorder="1" applyAlignment="1">
      <alignment horizontal="right" vertical="center"/>
    </xf>
    <xf numFmtId="0" fontId="28" fillId="0" borderId="1" xfId="0" applyFont="1" applyBorder="1" applyAlignment="1">
      <alignment horizontal="right" vertical="center"/>
    </xf>
    <xf numFmtId="0" fontId="27" fillId="0" borderId="0" xfId="0" applyFont="1" applyBorder="1" applyAlignment="1">
      <alignment vertical="center"/>
    </xf>
    <xf numFmtId="0" fontId="0" fillId="0" borderId="56" xfId="0" applyBorder="1">
      <alignment vertical="center"/>
    </xf>
    <xf numFmtId="0" fontId="6" fillId="0" borderId="0" xfId="0" applyFont="1" applyFill="1" applyBorder="1" applyAlignment="1">
      <alignment horizontal="center" wrapText="1" readingOrder="1"/>
    </xf>
    <xf numFmtId="0" fontId="6" fillId="0" borderId="0" xfId="0" applyFont="1" applyFill="1" applyBorder="1" applyAlignment="1">
      <alignment horizontal="center" vertical="center" wrapText="1" readingOrder="1"/>
    </xf>
    <xf numFmtId="0" fontId="6" fillId="6" borderId="65" xfId="0" applyFont="1" applyFill="1" applyBorder="1" applyAlignment="1">
      <alignment horizontal="center" vertical="center" wrapText="1" readingOrder="1"/>
    </xf>
    <xf numFmtId="0" fontId="28" fillId="0" borderId="53" xfId="0" applyFont="1" applyBorder="1" applyAlignment="1">
      <alignment horizontal="center" vertical="center"/>
    </xf>
    <xf numFmtId="0" fontId="28" fillId="0" borderId="66" xfId="0" applyFont="1" applyBorder="1" applyAlignment="1">
      <alignment horizontal="center" vertical="center"/>
    </xf>
    <xf numFmtId="0" fontId="24" fillId="0" borderId="1" xfId="0" applyFont="1" applyBorder="1" applyAlignment="1">
      <alignment horizontal="center" vertical="center"/>
    </xf>
    <xf numFmtId="0" fontId="24" fillId="0" borderId="67" xfId="0" applyFont="1" applyBorder="1" applyAlignment="1">
      <alignment horizontal="center" vertical="center"/>
    </xf>
    <xf numFmtId="0" fontId="28" fillId="0" borderId="26" xfId="0" applyFont="1" applyFill="1" applyBorder="1" applyAlignment="1">
      <alignment horizontal="center" vertical="center"/>
    </xf>
    <xf numFmtId="0" fontId="28" fillId="0" borderId="24" xfId="0" applyFont="1" applyFill="1" applyBorder="1" applyAlignment="1">
      <alignment horizontal="center" vertical="center"/>
    </xf>
    <xf numFmtId="0" fontId="6" fillId="6" borderId="13" xfId="0" applyFont="1" applyFill="1" applyBorder="1" applyAlignment="1">
      <alignment horizontal="center" wrapText="1" readingOrder="1"/>
    </xf>
    <xf numFmtId="0" fontId="6" fillId="6" borderId="65" xfId="0" applyFont="1" applyFill="1" applyBorder="1" applyAlignment="1">
      <alignment horizontal="center" wrapText="1" readingOrder="1"/>
    </xf>
    <xf numFmtId="0" fontId="6" fillId="6" borderId="13" xfId="0" applyFont="1" applyFill="1" applyBorder="1" applyAlignment="1">
      <alignment horizontal="center" vertical="center" wrapText="1" readingOrder="1"/>
    </xf>
    <xf numFmtId="0" fontId="0" fillId="9" borderId="56" xfId="0" applyFill="1" applyBorder="1">
      <alignment vertical="center"/>
    </xf>
    <xf numFmtId="0" fontId="0" fillId="9" borderId="66" xfId="0" applyFill="1" applyBorder="1">
      <alignment vertical="center"/>
    </xf>
    <xf numFmtId="0" fontId="0" fillId="6" borderId="56" xfId="0" applyFill="1" applyBorder="1" applyAlignment="1">
      <alignment horizontal="right" vertical="center"/>
    </xf>
    <xf numFmtId="0" fontId="0" fillId="6" borderId="52" xfId="0" applyFill="1" applyBorder="1" applyAlignment="1">
      <alignment horizontal="right" vertical="center"/>
    </xf>
    <xf numFmtId="0" fontId="0" fillId="6" borderId="66" xfId="0" applyFill="1" applyBorder="1" applyAlignment="1">
      <alignment horizontal="right" vertical="center"/>
    </xf>
    <xf numFmtId="0" fontId="0" fillId="6" borderId="23" xfId="0" applyFill="1" applyBorder="1" applyAlignment="1">
      <alignment horizontal="right" vertical="center"/>
    </xf>
    <xf numFmtId="0" fontId="0" fillId="6" borderId="39" xfId="0" applyFill="1" applyBorder="1" applyAlignment="1">
      <alignment horizontal="right" vertical="center"/>
    </xf>
    <xf numFmtId="0" fontId="0" fillId="6" borderId="24" xfId="0" applyFill="1" applyBorder="1" applyAlignment="1">
      <alignment horizontal="right" vertical="center"/>
    </xf>
    <xf numFmtId="0" fontId="40" fillId="0" borderId="38" xfId="0" applyFont="1" applyFill="1" applyBorder="1" applyAlignment="1">
      <alignment horizontal="center" vertical="center"/>
    </xf>
    <xf numFmtId="9" fontId="20" fillId="0" borderId="0" xfId="1" applyFont="1">
      <alignment vertical="center"/>
    </xf>
    <xf numFmtId="0" fontId="28" fillId="0" borderId="0" xfId="0" applyFont="1" applyFill="1" applyBorder="1" applyAlignment="1">
      <alignment horizontal="left" vertical="center"/>
    </xf>
    <xf numFmtId="0" fontId="24" fillId="0" borderId="59" xfId="0" applyFont="1" applyBorder="1" applyAlignment="1">
      <alignment horizontal="center" vertical="center"/>
    </xf>
    <xf numFmtId="0" fontId="40" fillId="16" borderId="1" xfId="0" applyFont="1" applyFill="1" applyBorder="1" applyAlignment="1">
      <alignment horizontal="center" vertical="center"/>
    </xf>
    <xf numFmtId="0" fontId="22" fillId="17" borderId="13" xfId="0" applyFont="1" applyFill="1" applyBorder="1" applyAlignment="1">
      <alignment horizontal="center" vertical="center"/>
    </xf>
    <xf numFmtId="0" fontId="44" fillId="17" borderId="0" xfId="0" applyFont="1" applyFill="1" applyBorder="1">
      <alignment vertical="center"/>
    </xf>
    <xf numFmtId="0" fontId="62" fillId="0" borderId="0" xfId="0" applyFont="1" applyBorder="1">
      <alignment vertical="center"/>
    </xf>
    <xf numFmtId="0" fontId="29" fillId="0" borderId="16" xfId="0" applyFont="1" applyBorder="1" applyAlignment="1" applyProtection="1">
      <alignment vertical="center"/>
      <protection locked="0"/>
    </xf>
    <xf numFmtId="0" fontId="29" fillId="0" borderId="17" xfId="0" applyFont="1" applyBorder="1" applyProtection="1">
      <alignment vertical="center"/>
      <protection locked="0"/>
    </xf>
    <xf numFmtId="0" fontId="29" fillId="0" borderId="18" xfId="0" applyFont="1" applyBorder="1" applyAlignment="1" applyProtection="1">
      <alignment vertical="center"/>
      <protection locked="0"/>
    </xf>
    <xf numFmtId="0" fontId="32" fillId="3" borderId="28" xfId="0" applyFont="1" applyFill="1" applyBorder="1" applyAlignment="1" applyProtection="1">
      <alignment horizontal="center" vertical="center"/>
      <protection locked="0"/>
    </xf>
    <xf numFmtId="0" fontId="32" fillId="3" borderId="57" xfId="0" applyFont="1" applyFill="1" applyBorder="1" applyAlignment="1" applyProtection="1">
      <alignment horizontal="center" vertical="center"/>
      <protection locked="0"/>
    </xf>
    <xf numFmtId="0" fontId="32" fillId="3" borderId="30" xfId="0" applyFont="1" applyFill="1" applyBorder="1" applyAlignment="1" applyProtection="1">
      <alignment horizontal="center" vertical="center"/>
      <protection locked="0"/>
    </xf>
    <xf numFmtId="0" fontId="32" fillId="5" borderId="9" xfId="0" applyFont="1" applyFill="1" applyBorder="1" applyAlignment="1" applyProtection="1">
      <alignment horizontal="center" vertical="center"/>
      <protection locked="0"/>
    </xf>
    <xf numFmtId="0" fontId="32" fillId="5" borderId="1" xfId="0" applyFont="1" applyFill="1" applyBorder="1" applyAlignment="1" applyProtection="1">
      <alignment horizontal="center" vertical="center"/>
      <protection locked="0"/>
    </xf>
    <xf numFmtId="0" fontId="61" fillId="0" borderId="13" xfId="0" applyFont="1" applyBorder="1" applyProtection="1">
      <alignment vertical="center"/>
      <protection locked="0"/>
    </xf>
    <xf numFmtId="0" fontId="61" fillId="0" borderId="59" xfId="0" applyFont="1" applyBorder="1" applyProtection="1">
      <alignment vertical="center"/>
      <protection locked="0"/>
    </xf>
    <xf numFmtId="0" fontId="61" fillId="0" borderId="27" xfId="0" applyFont="1" applyBorder="1" applyProtection="1">
      <alignment vertical="center"/>
      <protection locked="0"/>
    </xf>
    <xf numFmtId="0" fontId="61" fillId="0" borderId="68" xfId="0" applyFont="1" applyBorder="1" applyProtection="1">
      <alignment vertical="center"/>
      <protection locked="0"/>
    </xf>
    <xf numFmtId="0" fontId="61" fillId="0" borderId="61" xfId="0" applyFont="1" applyBorder="1" applyProtection="1">
      <alignment vertical="center"/>
      <protection locked="0"/>
    </xf>
    <xf numFmtId="0" fontId="28" fillId="0" borderId="69" xfId="0" applyFont="1" applyBorder="1" applyAlignment="1">
      <alignment horizontal="center" vertical="center"/>
    </xf>
    <xf numFmtId="0" fontId="61" fillId="0" borderId="14" xfId="0" applyFont="1" applyBorder="1" applyProtection="1">
      <alignment vertical="center"/>
      <protection locked="0"/>
    </xf>
    <xf numFmtId="0" fontId="61" fillId="0" borderId="15" xfId="0" applyFont="1" applyBorder="1" applyProtection="1">
      <alignment vertical="center"/>
      <protection locked="0"/>
    </xf>
    <xf numFmtId="0" fontId="32" fillId="6" borderId="1" xfId="0" applyFont="1" applyFill="1" applyBorder="1" applyAlignment="1">
      <alignment horizontal="center" vertical="center"/>
    </xf>
    <xf numFmtId="0" fontId="46" fillId="0" borderId="27" xfId="0" applyFont="1" applyBorder="1" applyProtection="1">
      <alignment vertical="center"/>
      <protection locked="0"/>
    </xf>
    <xf numFmtId="0" fontId="46" fillId="0" borderId="68" xfId="0" applyFont="1" applyBorder="1" applyProtection="1">
      <alignment vertical="center"/>
      <protection locked="0"/>
    </xf>
    <xf numFmtId="0" fontId="61" fillId="0" borderId="62" xfId="0" applyFont="1" applyBorder="1" applyProtection="1">
      <alignment vertical="center"/>
      <protection locked="0"/>
    </xf>
    <xf numFmtId="0" fontId="56" fillId="0" borderId="58" xfId="0" applyFont="1" applyBorder="1" applyAlignment="1">
      <alignment horizontal="center" vertical="center"/>
    </xf>
    <xf numFmtId="0" fontId="63" fillId="6" borderId="7" xfId="0" applyFont="1" applyFill="1" applyBorder="1" applyAlignment="1">
      <alignment horizontal="right"/>
    </xf>
    <xf numFmtId="0" fontId="59" fillId="6" borderId="7" xfId="0" applyFont="1" applyFill="1" applyBorder="1" applyAlignment="1"/>
    <xf numFmtId="0" fontId="22" fillId="6" borderId="1" xfId="0" applyFont="1" applyFill="1" applyBorder="1" applyAlignment="1">
      <alignment horizontal="left" vertical="center"/>
    </xf>
    <xf numFmtId="0" fontId="22" fillId="6" borderId="20" xfId="0" applyFont="1" applyFill="1" applyBorder="1" applyAlignment="1">
      <alignment horizontal="left" vertical="center"/>
    </xf>
    <xf numFmtId="0" fontId="0" fillId="6" borderId="1" xfId="0" applyFill="1" applyBorder="1">
      <alignment vertical="center"/>
    </xf>
    <xf numFmtId="0" fontId="0" fillId="6" borderId="3" xfId="0" applyFill="1" applyBorder="1">
      <alignment vertical="center"/>
    </xf>
    <xf numFmtId="0" fontId="22" fillId="18" borderId="0" xfId="0" applyFont="1" applyFill="1">
      <alignment vertical="center"/>
    </xf>
    <xf numFmtId="0" fontId="22" fillId="6" borderId="0" xfId="0" applyFont="1" applyFill="1" applyBorder="1" applyAlignment="1">
      <alignment horizontal="left" vertical="center"/>
    </xf>
    <xf numFmtId="0" fontId="64" fillId="0" borderId="69" xfId="0" applyFont="1" applyBorder="1" applyAlignment="1">
      <alignment horizontal="centerContinuous" vertical="center"/>
    </xf>
    <xf numFmtId="0" fontId="0" fillId="0" borderId="70" xfId="0" applyBorder="1" applyAlignment="1">
      <alignment horizontal="centerContinuous" vertical="center"/>
    </xf>
    <xf numFmtId="0" fontId="64" fillId="0" borderId="0" xfId="0" applyFont="1" applyBorder="1" applyAlignment="1">
      <alignment horizontal="center" vertical="center"/>
    </xf>
    <xf numFmtId="0" fontId="50" fillId="0" borderId="0" xfId="0" applyFont="1" applyBorder="1" applyAlignment="1">
      <alignment horizontal="left" vertical="center"/>
    </xf>
    <xf numFmtId="0" fontId="65" fillId="0" borderId="1" xfId="0" applyFont="1" applyFill="1" applyBorder="1" applyAlignment="1">
      <alignment horizontal="center" vertical="center"/>
    </xf>
    <xf numFmtId="0" fontId="0" fillId="0" borderId="1" xfId="0" applyBorder="1" applyAlignment="1">
      <alignment horizontal="left" vertical="center" wrapText="1"/>
    </xf>
    <xf numFmtId="0" fontId="6" fillId="6" borderId="21" xfId="0" applyFont="1" applyFill="1" applyBorder="1" applyAlignment="1">
      <alignment horizontal="center" vertical="center" wrapText="1" readingOrder="1"/>
    </xf>
    <xf numFmtId="0" fontId="55" fillId="0" borderId="1" xfId="0" applyFont="1" applyBorder="1" applyAlignment="1">
      <alignment horizontal="center" vertical="center"/>
    </xf>
    <xf numFmtId="0" fontId="4" fillId="0" borderId="3" xfId="0" applyFont="1" applyFill="1" applyBorder="1" applyAlignment="1">
      <alignment vertical="center" readingOrder="1"/>
    </xf>
    <xf numFmtId="0" fontId="0" fillId="0" borderId="2" xfId="0" applyBorder="1">
      <alignment vertical="center"/>
    </xf>
    <xf numFmtId="0" fontId="0" fillId="0" borderId="1" xfId="0" applyBorder="1">
      <alignment vertical="center"/>
    </xf>
    <xf numFmtId="0" fontId="18" fillId="0" borderId="94" xfId="0" applyFont="1" applyBorder="1" applyAlignment="1">
      <alignment horizontal="center" vertical="center" wrapText="1"/>
    </xf>
    <xf numFmtId="0" fontId="18" fillId="0" borderId="95" xfId="0" applyFont="1" applyBorder="1" applyAlignment="1">
      <alignment horizontal="center" vertical="center" wrapText="1"/>
    </xf>
    <xf numFmtId="0" fontId="18" fillId="0" borderId="96" xfId="0" applyFont="1" applyBorder="1" applyAlignment="1">
      <alignment horizontal="center" vertical="center" wrapText="1"/>
    </xf>
    <xf numFmtId="0" fontId="21" fillId="2" borderId="71" xfId="2" applyFill="1" applyBorder="1" applyAlignment="1" applyProtection="1">
      <alignment horizontal="center" vertical="center"/>
    </xf>
    <xf numFmtId="0" fontId="21" fillId="2" borderId="72" xfId="2" applyFill="1" applyBorder="1" applyAlignment="1" applyProtection="1">
      <alignment horizontal="center" vertical="center"/>
    </xf>
    <xf numFmtId="0" fontId="21" fillId="2" borderId="73" xfId="2" applyFill="1" applyBorder="1" applyAlignment="1" applyProtection="1">
      <alignment horizontal="center" vertical="center"/>
    </xf>
    <xf numFmtId="0" fontId="0" fillId="0" borderId="97" xfId="0" applyBorder="1" applyAlignment="1" applyProtection="1">
      <alignment horizontal="left" vertical="top" wrapText="1"/>
      <protection locked="0"/>
    </xf>
    <xf numFmtId="0" fontId="0" fillId="0" borderId="98" xfId="0" applyBorder="1" applyAlignment="1" applyProtection="1">
      <alignment horizontal="left" vertical="top" wrapText="1"/>
      <protection locked="0"/>
    </xf>
    <xf numFmtId="0" fontId="0" fillId="0" borderId="99" xfId="0" applyBorder="1" applyAlignment="1" applyProtection="1">
      <alignment horizontal="left" vertical="top" wrapText="1"/>
      <protection locked="0"/>
    </xf>
    <xf numFmtId="0" fontId="32" fillId="3" borderId="11" xfId="0" applyFont="1" applyFill="1" applyBorder="1" applyAlignment="1" applyProtection="1">
      <alignment horizontal="center" vertical="center"/>
      <protection locked="0"/>
    </xf>
    <xf numFmtId="0" fontId="32" fillId="3" borderId="21" xfId="0" applyFont="1" applyFill="1" applyBorder="1" applyAlignment="1" applyProtection="1">
      <alignment horizontal="center" vertical="center"/>
      <protection locked="0"/>
    </xf>
    <xf numFmtId="0" fontId="32" fillId="3" borderId="13" xfId="0" applyFont="1" applyFill="1" applyBorder="1" applyAlignment="1" applyProtection="1">
      <alignment horizontal="center" vertical="center"/>
      <protection locked="0"/>
    </xf>
    <xf numFmtId="0" fontId="29" fillId="0" borderId="20" xfId="0" applyFont="1" applyFill="1" applyBorder="1" applyAlignment="1" applyProtection="1">
      <alignment horizontal="left" vertical="top"/>
      <protection locked="0"/>
    </xf>
    <xf numFmtId="0" fontId="29" fillId="0" borderId="2" xfId="0" applyFont="1" applyFill="1" applyBorder="1" applyAlignment="1" applyProtection="1">
      <alignment horizontal="left" vertical="top"/>
      <protection locked="0"/>
    </xf>
    <xf numFmtId="0" fontId="44" fillId="0" borderId="20" xfId="0" applyFont="1" applyFill="1" applyBorder="1" applyAlignment="1">
      <alignment horizontal="center" vertical="center" wrapText="1"/>
    </xf>
    <xf numFmtId="0" fontId="44" fillId="0" borderId="2" xfId="0" applyFont="1" applyFill="1" applyBorder="1" applyAlignment="1">
      <alignment horizontal="center" vertical="center"/>
    </xf>
    <xf numFmtId="0" fontId="66" fillId="0" borderId="11" xfId="0" applyFont="1" applyBorder="1" applyAlignment="1">
      <alignment horizontal="center" vertical="center"/>
    </xf>
    <xf numFmtId="0" fontId="66" fillId="0" borderId="21" xfId="0" applyFont="1" applyBorder="1" applyAlignment="1">
      <alignment horizontal="center" vertical="center"/>
    </xf>
    <xf numFmtId="0" fontId="66" fillId="0" borderId="13" xfId="0" applyFont="1" applyBorder="1" applyAlignment="1">
      <alignment horizontal="center" vertical="center"/>
    </xf>
    <xf numFmtId="0" fontId="21" fillId="9" borderId="20" xfId="2" applyFill="1" applyBorder="1" applyAlignment="1">
      <alignment horizontal="center" vertical="center"/>
    </xf>
    <xf numFmtId="0" fontId="21" fillId="9" borderId="2" xfId="2" applyFill="1" applyBorder="1" applyAlignment="1">
      <alignment horizontal="center" vertical="center"/>
    </xf>
    <xf numFmtId="0" fontId="40" fillId="9" borderId="74" xfId="0" applyFont="1" applyFill="1" applyBorder="1" applyAlignment="1">
      <alignment horizontal="center" vertical="center"/>
    </xf>
    <xf numFmtId="0" fontId="40" fillId="9" borderId="13" xfId="0" applyFont="1" applyFill="1" applyBorder="1" applyAlignment="1">
      <alignment horizontal="center" vertical="center"/>
    </xf>
    <xf numFmtId="0" fontId="67" fillId="0" borderId="63" xfId="0" applyFont="1" applyBorder="1" applyAlignment="1">
      <alignment horizontal="center" vertical="center"/>
    </xf>
    <xf numFmtId="0" fontId="67" fillId="0" borderId="37" xfId="0" applyFont="1" applyBorder="1" applyAlignment="1">
      <alignment horizontal="center" vertical="center"/>
    </xf>
    <xf numFmtId="0" fontId="67" fillId="0" borderId="58" xfId="0" applyFont="1" applyBorder="1" applyAlignment="1">
      <alignment horizontal="center" vertical="center"/>
    </xf>
    <xf numFmtId="0" fontId="6" fillId="6" borderId="75" xfId="0" applyFont="1" applyFill="1" applyBorder="1" applyAlignment="1">
      <alignment horizontal="center" wrapText="1" readingOrder="1"/>
    </xf>
    <xf numFmtId="0" fontId="6" fillId="6" borderId="11" xfId="0" applyFont="1" applyFill="1" applyBorder="1" applyAlignment="1">
      <alignment horizontal="center" wrapText="1" readingOrder="1"/>
    </xf>
    <xf numFmtId="0" fontId="44" fillId="3" borderId="76" xfId="0" applyFont="1" applyFill="1" applyBorder="1" applyAlignment="1">
      <alignment horizontal="center"/>
    </xf>
    <xf numFmtId="0" fontId="44" fillId="3" borderId="77" xfId="0" applyFont="1" applyFill="1" applyBorder="1" applyAlignment="1">
      <alignment horizontal="center"/>
    </xf>
    <xf numFmtId="0" fontId="40" fillId="9" borderId="78" xfId="0" applyFont="1" applyFill="1" applyBorder="1" applyAlignment="1">
      <alignment horizontal="center" vertical="center"/>
    </xf>
    <xf numFmtId="0" fontId="40" fillId="9" borderId="79" xfId="0" applyFont="1" applyFill="1" applyBorder="1" applyAlignment="1">
      <alignment horizontal="center" vertical="center"/>
    </xf>
    <xf numFmtId="0" fontId="40" fillId="9" borderId="80" xfId="0" applyFont="1" applyFill="1" applyBorder="1" applyAlignment="1">
      <alignment horizontal="center" vertical="center"/>
    </xf>
    <xf numFmtId="0" fontId="40" fillId="9" borderId="63" xfId="0" applyFont="1" applyFill="1" applyBorder="1" applyAlignment="1">
      <alignment horizontal="center" vertical="center"/>
    </xf>
    <xf numFmtId="0" fontId="40" fillId="9" borderId="81" xfId="0" applyFont="1" applyFill="1" applyBorder="1" applyAlignment="1">
      <alignment horizontal="center" vertical="center"/>
    </xf>
    <xf numFmtId="0" fontId="56" fillId="0" borderId="77" xfId="0" applyFont="1" applyBorder="1" applyAlignment="1">
      <alignment horizontal="center" vertical="center"/>
    </xf>
    <xf numFmtId="0" fontId="56" fillId="0" borderId="58" xfId="0" applyFont="1" applyBorder="1" applyAlignment="1">
      <alignment horizontal="center" vertical="center"/>
    </xf>
    <xf numFmtId="0" fontId="24" fillId="0" borderId="77" xfId="0" applyFont="1" applyBorder="1" applyAlignment="1">
      <alignment horizontal="center" vertical="center"/>
    </xf>
    <xf numFmtId="0" fontId="24" fillId="0" borderId="58" xfId="0" applyFont="1" applyBorder="1" applyAlignment="1">
      <alignment horizontal="center" vertical="center"/>
    </xf>
    <xf numFmtId="0" fontId="44" fillId="3" borderId="63" xfId="0" applyFont="1" applyFill="1" applyBorder="1" applyAlignment="1">
      <alignment horizontal="center" vertical="center"/>
    </xf>
    <xf numFmtId="0" fontId="44" fillId="3" borderId="81" xfId="0" applyFont="1" applyFill="1" applyBorder="1" applyAlignment="1">
      <alignment horizontal="center" vertical="center"/>
    </xf>
    <xf numFmtId="0" fontId="13" fillId="11" borderId="69" xfId="0" applyFont="1" applyFill="1" applyBorder="1" applyAlignment="1">
      <alignment horizontal="center" vertical="center"/>
    </xf>
    <xf numFmtId="0" fontId="13" fillId="11" borderId="70" xfId="0" applyFont="1" applyFill="1" applyBorder="1" applyAlignment="1">
      <alignment horizontal="center" vertical="center"/>
    </xf>
    <xf numFmtId="0" fontId="6" fillId="6" borderId="75" xfId="0" applyFont="1" applyFill="1" applyBorder="1" applyAlignment="1">
      <alignment horizontal="center" vertical="center" wrapText="1" readingOrder="1"/>
    </xf>
    <xf numFmtId="0" fontId="40" fillId="6" borderId="76" xfId="0" applyFont="1" applyFill="1" applyBorder="1" applyAlignment="1">
      <alignment horizontal="center"/>
    </xf>
    <xf numFmtId="0" fontId="40" fillId="6" borderId="77" xfId="0" applyFont="1" applyFill="1" applyBorder="1" applyAlignment="1">
      <alignment horizontal="center"/>
    </xf>
    <xf numFmtId="0" fontId="40" fillId="9" borderId="82" xfId="0" applyFont="1" applyFill="1" applyBorder="1" applyAlignment="1">
      <alignment horizontal="center" vertical="center"/>
    </xf>
    <xf numFmtId="0" fontId="40" fillId="9" borderId="59" xfId="0" applyFont="1" applyFill="1" applyBorder="1" applyAlignment="1">
      <alignment horizontal="center" vertical="center"/>
    </xf>
    <xf numFmtId="0" fontId="24" fillId="0" borderId="63" xfId="0" applyFont="1" applyBorder="1" applyAlignment="1">
      <alignment horizontal="center" vertical="center"/>
    </xf>
    <xf numFmtId="0" fontId="24" fillId="0" borderId="37" xfId="0" applyFont="1" applyBorder="1" applyAlignment="1">
      <alignment horizontal="center" vertical="center"/>
    </xf>
    <xf numFmtId="0" fontId="6" fillId="6" borderId="78" xfId="0" applyFont="1" applyFill="1" applyBorder="1" applyAlignment="1">
      <alignment horizontal="center" wrapText="1" readingOrder="1"/>
    </xf>
    <xf numFmtId="0" fontId="6" fillId="6" borderId="12" xfId="0" applyFont="1" applyFill="1" applyBorder="1" applyAlignment="1">
      <alignment horizontal="center" wrapText="1" readingOrder="1"/>
    </xf>
    <xf numFmtId="0" fontId="6" fillId="6" borderId="84" xfId="0" applyFont="1" applyFill="1" applyBorder="1" applyAlignment="1">
      <alignment horizontal="center" wrapText="1" readingOrder="1"/>
    </xf>
    <xf numFmtId="0" fontId="6" fillId="6" borderId="85" xfId="0" applyFont="1" applyFill="1" applyBorder="1" applyAlignment="1">
      <alignment horizontal="center" wrapText="1" readingOrder="1"/>
    </xf>
    <xf numFmtId="0" fontId="6" fillId="6" borderId="78" xfId="0" applyFont="1" applyFill="1" applyBorder="1" applyAlignment="1">
      <alignment horizontal="center" vertical="center" wrapText="1" readingOrder="1"/>
    </xf>
    <xf numFmtId="0" fontId="6" fillId="6" borderId="80" xfId="0" applyFont="1" applyFill="1" applyBorder="1" applyAlignment="1">
      <alignment horizontal="center" vertical="center" wrapText="1" readingOrder="1"/>
    </xf>
    <xf numFmtId="0" fontId="6" fillId="6" borderId="74" xfId="0" applyFont="1" applyFill="1" applyBorder="1" applyAlignment="1">
      <alignment horizontal="center" vertical="center" wrapText="1" readingOrder="1"/>
    </xf>
    <xf numFmtId="0" fontId="6" fillId="6" borderId="21" xfId="0" applyFont="1" applyFill="1" applyBorder="1" applyAlignment="1">
      <alignment horizontal="center" vertical="center" wrapText="1" readingOrder="1"/>
    </xf>
    <xf numFmtId="0" fontId="6" fillId="6" borderId="13" xfId="0" applyFont="1" applyFill="1" applyBorder="1" applyAlignment="1">
      <alignment horizontal="center" vertical="center" wrapText="1" readingOrder="1"/>
    </xf>
    <xf numFmtId="0" fontId="64" fillId="0" borderId="69" xfId="0" applyFont="1" applyBorder="1" applyAlignment="1">
      <alignment horizontal="center" vertical="center"/>
    </xf>
    <xf numFmtId="0" fontId="64" fillId="0" borderId="83" xfId="0" applyFont="1" applyBorder="1" applyAlignment="1">
      <alignment horizontal="center" vertical="center"/>
    </xf>
    <xf numFmtId="0" fontId="64" fillId="0" borderId="70" xfId="0" applyFont="1" applyBorder="1" applyAlignment="1">
      <alignment horizontal="center" vertical="center"/>
    </xf>
    <xf numFmtId="0" fontId="32" fillId="6" borderId="1" xfId="0" applyFont="1" applyFill="1" applyBorder="1" applyAlignment="1">
      <alignment horizontal="center" vertical="center"/>
    </xf>
    <xf numFmtId="0" fontId="22" fillId="6" borderId="20"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0" xfId="0" applyFont="1" applyFill="1" applyBorder="1" applyAlignment="1">
      <alignment horizontal="center" vertical="center"/>
    </xf>
    <xf numFmtId="0" fontId="0" fillId="0" borderId="12" xfId="0" applyBorder="1" applyAlignment="1">
      <alignment horizontal="center" vertical="center" textRotation="255"/>
    </xf>
    <xf numFmtId="0" fontId="0" fillId="0" borderId="4" xfId="0" applyBorder="1" applyAlignment="1">
      <alignment horizontal="center" vertical="center" textRotation="255"/>
    </xf>
    <xf numFmtId="0" fontId="0" fillId="0" borderId="6" xfId="0" applyBorder="1" applyAlignment="1">
      <alignment horizontal="center" vertical="center"/>
    </xf>
    <xf numFmtId="0" fontId="0" fillId="0" borderId="10" xfId="0"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horizontal="center" vertical="center" textRotation="255"/>
    </xf>
    <xf numFmtId="0" fontId="23" fillId="0" borderId="51" xfId="0" applyFont="1" applyBorder="1" applyAlignment="1">
      <alignment horizontal="center" vertical="center"/>
    </xf>
    <xf numFmtId="0" fontId="23" fillId="0" borderId="40" xfId="0" applyFont="1" applyBorder="1" applyAlignment="1">
      <alignment horizontal="center" vertical="center"/>
    </xf>
    <xf numFmtId="0" fontId="23" fillId="0" borderId="55" xfId="0" applyFont="1" applyBorder="1" applyAlignment="1">
      <alignment horizontal="center" vertical="center"/>
    </xf>
    <xf numFmtId="0" fontId="40" fillId="3" borderId="76" xfId="0" applyFont="1" applyFill="1" applyBorder="1" applyAlignment="1">
      <alignment horizontal="center" vertical="center"/>
    </xf>
    <xf numFmtId="0" fontId="40" fillId="3" borderId="77" xfId="0" applyFont="1" applyFill="1" applyBorder="1" applyAlignment="1">
      <alignment horizontal="center" vertical="center"/>
    </xf>
    <xf numFmtId="0" fontId="40" fillId="8" borderId="84" xfId="0" applyFont="1" applyFill="1" applyBorder="1" applyAlignment="1">
      <alignment horizontal="center" vertical="center"/>
    </xf>
    <xf numFmtId="0" fontId="40" fillId="8" borderId="85" xfId="0" applyFont="1" applyFill="1" applyBorder="1" applyAlignment="1">
      <alignment horizontal="center" vertical="center"/>
    </xf>
    <xf numFmtId="0" fontId="6" fillId="8" borderId="1" xfId="0" applyFont="1" applyFill="1" applyBorder="1" applyAlignment="1">
      <alignment horizontal="center" vertical="center" wrapText="1" readingOrder="1"/>
    </xf>
    <xf numFmtId="0" fontId="6" fillId="8" borderId="11" xfId="0" applyFont="1" applyFill="1" applyBorder="1" applyAlignment="1">
      <alignment horizontal="center" vertical="center" wrapText="1" readingOrder="1"/>
    </xf>
    <xf numFmtId="0" fontId="40" fillId="9" borderId="20" xfId="0" applyFont="1" applyFill="1" applyBorder="1" applyAlignment="1">
      <alignment horizontal="center" vertical="center"/>
    </xf>
    <xf numFmtId="0" fontId="40" fillId="9" borderId="3" xfId="0" applyFont="1" applyFill="1" applyBorder="1" applyAlignment="1">
      <alignment horizontal="center" vertical="center"/>
    </xf>
    <xf numFmtId="0" fontId="40" fillId="9" borderId="2" xfId="0" applyFont="1" applyFill="1" applyBorder="1" applyAlignment="1">
      <alignment horizontal="center" vertical="center"/>
    </xf>
    <xf numFmtId="0" fontId="6" fillId="8" borderId="22" xfId="0" applyFont="1" applyFill="1" applyBorder="1" applyAlignment="1">
      <alignment horizontal="center" vertical="center" wrapText="1" readingOrder="1"/>
    </xf>
    <xf numFmtId="0" fontId="6" fillId="8" borderId="86" xfId="0" applyFont="1" applyFill="1" applyBorder="1" applyAlignment="1">
      <alignment horizontal="center" vertical="center" wrapText="1" readingOrder="1"/>
    </xf>
    <xf numFmtId="0" fontId="40" fillId="9" borderId="11" xfId="0" applyFont="1" applyFill="1" applyBorder="1" applyAlignment="1">
      <alignment horizontal="center" vertical="center"/>
    </xf>
    <xf numFmtId="0" fontId="40" fillId="9" borderId="86" xfId="0" applyFont="1" applyFill="1" applyBorder="1" applyAlignment="1">
      <alignment horizontal="center" vertical="center"/>
    </xf>
    <xf numFmtId="0" fontId="23" fillId="0" borderId="63" xfId="0" applyFont="1" applyBorder="1" applyAlignment="1">
      <alignment horizontal="center" vertical="center"/>
    </xf>
    <xf numFmtId="0" fontId="23" fillId="0" borderId="37" xfId="0" applyFont="1" applyBorder="1" applyAlignment="1">
      <alignment horizontal="center" vertical="center"/>
    </xf>
    <xf numFmtId="0" fontId="23" fillId="0" borderId="58" xfId="0" applyFont="1" applyBorder="1" applyAlignment="1">
      <alignment horizontal="center" vertical="center"/>
    </xf>
    <xf numFmtId="0" fontId="13" fillId="11" borderId="20" xfId="0" applyFont="1" applyFill="1" applyBorder="1" applyAlignment="1">
      <alignment horizontal="center" vertical="center"/>
    </xf>
    <xf numFmtId="0" fontId="13" fillId="11" borderId="2" xfId="0" applyFont="1" applyFill="1" applyBorder="1" applyAlignment="1">
      <alignment horizontal="center" vertical="center"/>
    </xf>
    <xf numFmtId="0" fontId="44" fillId="9" borderId="63" xfId="0" applyFont="1" applyFill="1" applyBorder="1" applyAlignment="1">
      <alignment horizontal="center" vertical="center"/>
    </xf>
    <xf numFmtId="0" fontId="44" fillId="9" borderId="81" xfId="0" applyFont="1" applyFill="1" applyBorder="1" applyAlignment="1">
      <alignment horizontal="center" vertical="center"/>
    </xf>
    <xf numFmtId="0" fontId="23" fillId="0" borderId="77" xfId="0" applyFont="1" applyBorder="1" applyAlignment="1">
      <alignment horizontal="center" vertical="center"/>
    </xf>
    <xf numFmtId="0" fontId="0" fillId="0" borderId="20" xfId="0" applyBorder="1" applyAlignment="1">
      <alignment horizontal="left" vertical="center" wrapText="1"/>
    </xf>
    <xf numFmtId="0" fontId="0" fillId="0" borderId="2" xfId="0" applyBorder="1" applyAlignment="1">
      <alignment horizontal="left" vertical="center" wrapText="1"/>
    </xf>
    <xf numFmtId="0" fontId="0" fillId="11" borderId="20" xfId="0" applyFill="1" applyBorder="1" applyAlignment="1">
      <alignment horizontal="center" vertical="center"/>
    </xf>
    <xf numFmtId="0" fontId="0" fillId="11" borderId="2" xfId="0" applyFill="1" applyBorder="1" applyAlignment="1">
      <alignment horizontal="center" vertical="center"/>
    </xf>
  </cellXfs>
  <cellStyles count="3">
    <cellStyle name="パーセント" xfId="1" builtinId="5"/>
    <cellStyle name="ハイパーリンク" xfId="2" builtinId="8"/>
    <cellStyle name="標準" xfId="0" builtinId="0"/>
  </cellStyles>
  <dxfs count="310">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theme="1"/>
      </font>
      <fill>
        <patternFill>
          <bgColor rgb="FF99FF66"/>
        </patternFill>
      </fill>
    </dxf>
    <dxf>
      <font>
        <color theme="1"/>
      </font>
      <fill>
        <patternFill>
          <bgColor rgb="FFFFFF66"/>
        </patternFill>
      </fill>
    </dxf>
    <dxf>
      <fill>
        <patternFill>
          <bgColor rgb="FFFF5050"/>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theme="1"/>
      </font>
      <fill>
        <patternFill>
          <bgColor rgb="FF99FF66"/>
        </patternFill>
      </fill>
    </dxf>
    <dxf>
      <font>
        <color theme="1"/>
      </font>
      <fill>
        <patternFill>
          <bgColor rgb="FFFFFF66"/>
        </patternFill>
      </fill>
    </dxf>
    <dxf>
      <fill>
        <patternFill>
          <bgColor rgb="FFFF5050"/>
        </patternFill>
      </fill>
    </dxf>
    <dxf>
      <font>
        <b/>
        <i val="0"/>
        <color rgb="FFFF0000"/>
      </font>
    </dxf>
    <dxf>
      <font>
        <b/>
        <i val="0"/>
        <color rgb="FFFF0000"/>
      </font>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rgb="FF0066FF"/>
      </font>
      <fill>
        <patternFill>
          <bgColor rgb="FF0066FF"/>
        </patternFill>
      </fill>
    </dxf>
    <dxf>
      <font>
        <color theme="0" tint="-0.34998626667073579"/>
      </font>
      <fill>
        <patternFill>
          <bgColor theme="0" tint="-0.34998626667073579"/>
        </patternFill>
      </fill>
    </dxf>
    <dxf>
      <font>
        <color theme="0"/>
      </font>
      <fill>
        <patternFill>
          <bgColor theme="0"/>
        </patternFill>
      </fill>
    </dxf>
    <dxf>
      <font>
        <color theme="0" tint="-0.34998626667073579"/>
      </font>
      <fill>
        <patternFill>
          <bgColor theme="0" tint="-0.34998626667073579"/>
        </patternFill>
      </fill>
    </dxf>
    <dxf>
      <font>
        <color theme="0"/>
      </font>
      <fill>
        <patternFill>
          <bgColor theme="0"/>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CCECFF"/>
      </font>
    </dxf>
    <dxf>
      <font>
        <color rgb="FFCCECFF"/>
      </font>
    </dxf>
    <dxf>
      <font>
        <color theme="1"/>
      </font>
      <fill>
        <patternFill>
          <bgColor rgb="FF99FF66"/>
        </patternFill>
      </fill>
    </dxf>
    <dxf>
      <font>
        <color theme="1"/>
      </font>
      <fill>
        <patternFill>
          <bgColor rgb="FFFFFF66"/>
        </patternFill>
      </fill>
    </dxf>
    <dxf>
      <fill>
        <patternFill>
          <bgColor rgb="FFFF5050"/>
        </patternFill>
      </fill>
    </dxf>
    <dxf>
      <font>
        <color rgb="FF00B050"/>
      </font>
      <fill>
        <patternFill>
          <bgColor rgb="FFCCFFCC"/>
        </patternFill>
      </fill>
    </dxf>
    <dxf>
      <font>
        <color theme="1" tint="0.34998626667073579"/>
      </font>
      <fill>
        <patternFill>
          <bgColor rgb="FFFFFF99"/>
        </patternFill>
      </fill>
    </dxf>
    <dxf>
      <font>
        <color rgb="FFFF3399"/>
      </font>
      <fill>
        <patternFill>
          <bgColor rgb="FFFFCCFF"/>
        </patternFill>
      </fill>
    </dxf>
    <dxf>
      <font>
        <b/>
        <i val="0"/>
        <color rgb="FFFF0000"/>
      </font>
    </dxf>
    <dxf>
      <font>
        <b/>
        <i val="0"/>
        <color rgb="FFFF0000"/>
      </font>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CCECFF"/>
      </font>
    </dxf>
    <dxf>
      <font>
        <color rgb="FFCCECFF"/>
      </font>
    </dxf>
    <dxf>
      <font>
        <color theme="1"/>
      </font>
      <fill>
        <patternFill>
          <bgColor rgb="FF99FF66"/>
        </patternFill>
      </fill>
    </dxf>
    <dxf>
      <font>
        <color theme="1"/>
      </font>
      <fill>
        <patternFill>
          <bgColor rgb="FFFFFF66"/>
        </patternFill>
      </fill>
    </dxf>
    <dxf>
      <fill>
        <patternFill>
          <bgColor rgb="FFFF5050"/>
        </patternFill>
      </fill>
    </dxf>
    <dxf>
      <font>
        <color rgb="FF00B050"/>
      </font>
      <fill>
        <patternFill>
          <bgColor rgb="FFCCFF99"/>
        </patternFill>
      </fill>
    </dxf>
    <dxf>
      <font>
        <color theme="1" tint="0.499984740745262"/>
      </font>
      <fill>
        <patternFill>
          <bgColor rgb="FFFFFF99"/>
        </patternFill>
      </fill>
    </dxf>
    <dxf>
      <font>
        <color rgb="FFFF3399"/>
      </font>
      <fill>
        <patternFill>
          <bgColor rgb="FFFFCCFF"/>
        </patternFill>
      </fill>
    </dxf>
    <dxf>
      <font>
        <color rgb="FFFF3399"/>
      </font>
      <fill>
        <patternFill>
          <bgColor rgb="FFFFCCFF"/>
        </patternFill>
      </fill>
    </dxf>
    <dxf>
      <font>
        <color theme="1" tint="0.499984740745262"/>
      </font>
      <fill>
        <patternFill>
          <bgColor rgb="FFFFFF99"/>
        </patternFill>
      </fill>
    </dxf>
    <dxf>
      <font>
        <color rgb="FF00B050"/>
      </font>
      <fill>
        <patternFill>
          <bgColor rgb="FFCCFF99"/>
        </patternFill>
      </fill>
    </dxf>
    <dxf>
      <font>
        <color rgb="FF00B050"/>
      </font>
      <fill>
        <patternFill>
          <bgColor rgb="FFCCFFCC"/>
        </patternFill>
      </fill>
    </dxf>
    <dxf>
      <font>
        <color theme="1" tint="0.34998626667073579"/>
      </font>
      <fill>
        <patternFill>
          <bgColor rgb="FFFFFF99"/>
        </patternFill>
      </fill>
    </dxf>
    <dxf>
      <font>
        <color rgb="FFFF3399"/>
      </font>
      <fill>
        <patternFill>
          <bgColor rgb="FFFFCCFF"/>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color rgb="FF002060"/>
      </font>
      <fill>
        <patternFill>
          <bgColor rgb="FFFFCCFF"/>
        </patternFill>
      </fill>
    </dxf>
    <dxf>
      <font>
        <color rgb="FF006100"/>
      </font>
      <fill>
        <patternFill>
          <bgColor rgb="FFC6EFCE"/>
        </patternFill>
      </fill>
    </dxf>
    <dxf>
      <font>
        <color rgb="FF006100"/>
      </font>
      <fill>
        <patternFill>
          <bgColor rgb="FFC6EFCE"/>
        </patternFill>
      </fill>
    </dxf>
    <dxf>
      <font>
        <color theme="1" tint="0.34998626667073579"/>
        <name val="ＭＳ Ｐゴシック"/>
        <scheme val="none"/>
      </font>
      <fill>
        <patternFill>
          <bgColor theme="1" tint="0.34998626667073579"/>
        </patternFill>
      </fill>
    </dxf>
    <dxf>
      <font>
        <color theme="3" tint="0.39994506668294322"/>
      </font>
      <fill>
        <patternFill>
          <bgColor theme="3" tint="0.39994506668294322"/>
        </patternFill>
      </fill>
    </dxf>
    <dxf>
      <font>
        <color rgb="FF006100"/>
      </font>
      <fill>
        <patternFill>
          <bgColor rgb="FFC6EFCE"/>
        </patternFill>
      </fill>
    </dxf>
    <dxf>
      <font>
        <color theme="1" tint="0.34998626667073579"/>
        <name val="ＭＳ Ｐゴシック"/>
        <scheme val="none"/>
      </font>
      <fill>
        <patternFill>
          <bgColor theme="1" tint="0.34998626667073579"/>
        </patternFill>
      </fill>
    </dxf>
    <dxf>
      <font>
        <color theme="3" tint="0.39994506668294322"/>
      </font>
      <fill>
        <patternFill>
          <bgColor theme="3"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
      <font>
        <color theme="1" tint="0.34998626667073579"/>
      </font>
      <fill>
        <patternFill>
          <bgColor theme="1" tint="0.34998626667073579"/>
        </patternFill>
      </fill>
    </dxf>
    <dxf>
      <font>
        <color theme="3" tint="0.39994506668294322"/>
      </font>
      <fill>
        <patternFill>
          <bgColor theme="3" tint="0.39994506668294322"/>
        </patternFill>
      </fill>
    </dxf>
    <dxf>
      <font>
        <color theme="1" tint="0.34998626667073579"/>
      </font>
      <fill>
        <patternFill>
          <bgColor theme="1" tint="0.34998626667073579"/>
        </patternFill>
      </fill>
    </dxf>
    <dxf>
      <font>
        <color theme="3" tint="0.39994506668294322"/>
      </font>
      <fill>
        <patternFill>
          <bgColor theme="3" tint="0.39994506668294322"/>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B050"/>
      </font>
      <fill>
        <patternFill>
          <bgColor rgb="FFCCFFCC"/>
        </patternFill>
      </fill>
    </dxf>
    <dxf>
      <font>
        <color theme="1" tint="0.499984740745262"/>
      </font>
      <fill>
        <patternFill>
          <bgColor rgb="FFFFFF66"/>
        </patternFill>
      </fill>
    </dxf>
    <dxf>
      <font>
        <color rgb="FFFF3399"/>
      </font>
      <fill>
        <patternFill>
          <bgColor rgb="FFFFCCFF"/>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FF"/>
        </patternFill>
      </fill>
    </dxf>
    <dxf>
      <font>
        <color rgb="FF006100"/>
      </font>
      <fill>
        <patternFill>
          <bgColor rgb="FFC6EFCE"/>
        </patternFill>
      </fill>
    </dxf>
    <dxf>
      <font>
        <color theme="1" tint="0.499984740745262"/>
      </font>
      <fill>
        <patternFill>
          <bgColor rgb="FFFFFF66"/>
        </patternFill>
      </fill>
    </dxf>
    <dxf>
      <font>
        <color rgb="FFFF3399"/>
      </font>
      <fill>
        <patternFill>
          <bgColor rgb="FFFFCCCC"/>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9C0006"/>
      </font>
      <fill>
        <patternFill>
          <bgColor rgb="FFFFC7CE"/>
        </patternFill>
      </fill>
    </dxf>
    <dxf>
      <font>
        <color theme="0" tint="-0.499984740745262"/>
      </font>
      <fill>
        <patternFill>
          <bgColor rgb="FFFFFF99"/>
        </patternFill>
      </fill>
    </dxf>
    <dxf>
      <font>
        <color rgb="FF006100"/>
      </font>
      <fill>
        <patternFill>
          <bgColor rgb="FFC6EFCE"/>
        </patternFill>
      </fill>
    </dxf>
    <dxf>
      <font>
        <color rgb="FF006100"/>
      </font>
      <fill>
        <patternFill>
          <bgColor rgb="FFC6EFCE"/>
        </patternFill>
      </fill>
    </dxf>
    <dxf>
      <font>
        <color theme="1" tint="0.34998626667073579"/>
      </font>
      <fill>
        <patternFill>
          <bgColor rgb="FFFFFF66"/>
        </patternFill>
      </fill>
    </dxf>
    <dxf>
      <font>
        <color rgb="FFFF3399"/>
      </font>
      <fill>
        <patternFill>
          <bgColor rgb="FFFFCC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1" Type="http://schemas.openxmlformats.org/officeDocument/2006/relationships/image" Target="../media/image11.emf"/></Relationships>
</file>

<file path=xl/drawings/_rels/drawing3.xml.rels><?xml version="1.0" encoding="UTF-8" standalone="yes"?>
<Relationships xmlns="http://schemas.openxmlformats.org/package/2006/relationships"><Relationship Id="rId3" Type="http://schemas.openxmlformats.org/officeDocument/2006/relationships/image" Target="../media/image14.emf"/><Relationship Id="rId2" Type="http://schemas.openxmlformats.org/officeDocument/2006/relationships/image" Target="../media/image2.emf"/><Relationship Id="rId1" Type="http://schemas.openxmlformats.org/officeDocument/2006/relationships/image" Target="../media/image13.emf"/><Relationship Id="rId4"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6.emf"/><Relationship Id="rId2" Type="http://schemas.openxmlformats.org/officeDocument/2006/relationships/image" Target="../media/image7.emf"/><Relationship Id="rId1" Type="http://schemas.openxmlformats.org/officeDocument/2006/relationships/image" Target="../media/image1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73152</xdr:colOff>
          <xdr:row>3</xdr:row>
          <xdr:rowOff>21946</xdr:rowOff>
        </xdr:from>
        <xdr:to>
          <xdr:col>16</xdr:col>
          <xdr:colOff>395021</xdr:colOff>
          <xdr:row>6</xdr:row>
          <xdr:rowOff>131674</xdr:rowOff>
        </xdr:to>
        <xdr:pic>
          <xdr:nvPicPr>
            <xdr:cNvPr id="30681" name="図 1">
              <a:extLst>
                <a:ext uri="{FF2B5EF4-FFF2-40B4-BE49-F238E27FC236}">
                  <a16:creationId xmlns:a16="http://schemas.microsoft.com/office/drawing/2014/main" id="{86505AD2-AA0D-45C9-A567-CB9559C43015}"/>
                </a:ext>
              </a:extLst>
            </xdr:cNvPr>
            <xdr:cNvPicPr>
              <a:picLocks noChangeAspect="1" noChangeArrowheads="1"/>
              <a:extLst>
                <a:ext uri="{84589F7E-364E-4C9E-8A38-B11213B215E9}">
                  <a14:cameraTool cellRange="b.評価基準!$L$3:$M$7" spid="_x0000_s30696"/>
                </a:ext>
              </a:extLst>
            </xdr:cNvPicPr>
          </xdr:nvPicPr>
          <xdr:blipFill>
            <a:blip xmlns:r="http://schemas.openxmlformats.org/officeDocument/2006/relationships" r:embed="rId1"/>
            <a:srcRect/>
            <a:stretch>
              <a:fillRect/>
            </a:stretch>
          </xdr:blipFill>
          <xdr:spPr bwMode="auto">
            <a:xfrm>
              <a:off x="10080346" y="731520"/>
              <a:ext cx="1521561" cy="826618"/>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73152</xdr:colOff>
          <xdr:row>13</xdr:row>
          <xdr:rowOff>117043</xdr:rowOff>
        </xdr:from>
        <xdr:to>
          <xdr:col>16</xdr:col>
          <xdr:colOff>438912</xdr:colOff>
          <xdr:row>16</xdr:row>
          <xdr:rowOff>95098</xdr:rowOff>
        </xdr:to>
        <xdr:pic>
          <xdr:nvPicPr>
            <xdr:cNvPr id="30682" name="図 3">
              <a:extLst>
                <a:ext uri="{FF2B5EF4-FFF2-40B4-BE49-F238E27FC236}">
                  <a16:creationId xmlns:a16="http://schemas.microsoft.com/office/drawing/2014/main" id="{83E7315D-6124-402F-A36B-6814FE834352}"/>
                </a:ext>
              </a:extLst>
            </xdr:cNvPr>
            <xdr:cNvPicPr>
              <a:picLocks noChangeAspect="1" noChangeArrowheads="1"/>
              <a:extLst>
                <a:ext uri="{84589F7E-364E-4C9E-8A38-B11213B215E9}">
                  <a14:cameraTool cellRange="b.評価基準!$L$11:$M$15" spid="_x0000_s30697"/>
                </a:ext>
              </a:extLst>
            </xdr:cNvPicPr>
          </xdr:nvPicPr>
          <xdr:blipFill>
            <a:blip xmlns:r="http://schemas.openxmlformats.org/officeDocument/2006/relationships" r:embed="rId2"/>
            <a:srcRect/>
            <a:stretch>
              <a:fillRect/>
            </a:stretch>
          </xdr:blipFill>
          <xdr:spPr bwMode="auto">
            <a:xfrm>
              <a:off x="10080346" y="2882189"/>
              <a:ext cx="1565452" cy="775411"/>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80467</xdr:colOff>
          <xdr:row>8</xdr:row>
          <xdr:rowOff>256032</xdr:rowOff>
        </xdr:from>
        <xdr:to>
          <xdr:col>16</xdr:col>
          <xdr:colOff>416966</xdr:colOff>
          <xdr:row>13</xdr:row>
          <xdr:rowOff>87782</xdr:rowOff>
        </xdr:to>
        <xdr:pic>
          <xdr:nvPicPr>
            <xdr:cNvPr id="30683" name="図 4">
              <a:extLst>
                <a:ext uri="{FF2B5EF4-FFF2-40B4-BE49-F238E27FC236}">
                  <a16:creationId xmlns:a16="http://schemas.microsoft.com/office/drawing/2014/main" id="{C946CF19-BCC3-4E4C-948C-1A3888B4D9C8}"/>
                </a:ext>
              </a:extLst>
            </xdr:cNvPr>
            <xdr:cNvPicPr>
              <a:picLocks noChangeAspect="1" noChangeArrowheads="1"/>
              <a:extLst>
                <a:ext uri="{84589F7E-364E-4C9E-8A38-B11213B215E9}">
                  <a14:cameraTool cellRange="b.評価基準!$O$11:$Q$15" spid="_x0000_s30698"/>
                </a:ext>
              </a:extLst>
            </xdr:cNvPicPr>
          </xdr:nvPicPr>
          <xdr:blipFill>
            <a:blip xmlns:r="http://schemas.openxmlformats.org/officeDocument/2006/relationships" r:embed="rId3"/>
            <a:srcRect/>
            <a:stretch>
              <a:fillRect/>
            </a:stretch>
          </xdr:blipFill>
          <xdr:spPr bwMode="auto">
            <a:xfrm>
              <a:off x="10087661" y="2114093"/>
              <a:ext cx="1536192" cy="738835"/>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3</xdr:row>
          <xdr:rowOff>29261</xdr:rowOff>
        </xdr:from>
        <xdr:to>
          <xdr:col>13</xdr:col>
          <xdr:colOff>607162</xdr:colOff>
          <xdr:row>6</xdr:row>
          <xdr:rowOff>117043</xdr:rowOff>
        </xdr:to>
        <xdr:pic>
          <xdr:nvPicPr>
            <xdr:cNvPr id="30684" name="図 5">
              <a:extLst>
                <a:ext uri="{FF2B5EF4-FFF2-40B4-BE49-F238E27FC236}">
                  <a16:creationId xmlns:a16="http://schemas.microsoft.com/office/drawing/2014/main" id="{6FBF4FC2-EBDC-4E14-A644-D4B37BBD7EE1}"/>
                </a:ext>
              </a:extLst>
            </xdr:cNvPr>
            <xdr:cNvPicPr>
              <a:picLocks noChangeAspect="1" noChangeArrowheads="1"/>
              <a:extLst>
                <a:ext uri="{84589F7E-364E-4C9E-8A38-B11213B215E9}">
                  <a14:cameraTool cellRange="b.評価基準!$O$3:$S$7" spid="_x0000_s30699"/>
                </a:ext>
              </a:extLst>
            </xdr:cNvPicPr>
          </xdr:nvPicPr>
          <xdr:blipFill>
            <a:blip xmlns:r="http://schemas.openxmlformats.org/officeDocument/2006/relationships" r:embed="rId4"/>
            <a:srcRect/>
            <a:stretch>
              <a:fillRect/>
            </a:stretch>
          </xdr:blipFill>
          <xdr:spPr bwMode="auto">
            <a:xfrm>
              <a:off x="7337146" y="738835"/>
              <a:ext cx="2633472" cy="80467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14630</xdr:colOff>
          <xdr:row>15</xdr:row>
          <xdr:rowOff>124358</xdr:rowOff>
        </xdr:from>
        <xdr:to>
          <xdr:col>7</xdr:col>
          <xdr:colOff>592531</xdr:colOff>
          <xdr:row>19</xdr:row>
          <xdr:rowOff>29261</xdr:rowOff>
        </xdr:to>
        <xdr:pic>
          <xdr:nvPicPr>
            <xdr:cNvPr id="30685" name="図 5">
              <a:extLst>
                <a:ext uri="{FF2B5EF4-FFF2-40B4-BE49-F238E27FC236}">
                  <a16:creationId xmlns:a16="http://schemas.microsoft.com/office/drawing/2014/main" id="{3E498D32-2A78-4996-99AD-01D1260A0AA2}"/>
                </a:ext>
              </a:extLst>
            </xdr:cNvPr>
            <xdr:cNvPicPr>
              <a:picLocks noChangeAspect="1" noChangeArrowheads="1"/>
              <a:extLst>
                <a:ext uri="{84589F7E-364E-4C9E-8A38-B11213B215E9}">
                  <a14:cameraTool cellRange="'c.総合評価基準'!$J$9:$O$15" spid="_x0000_s30700"/>
                </a:ext>
              </a:extLst>
            </xdr:cNvPicPr>
          </xdr:nvPicPr>
          <xdr:blipFill>
            <a:blip xmlns:r="http://schemas.openxmlformats.org/officeDocument/2006/relationships" r:embed="rId5"/>
            <a:srcRect/>
            <a:stretch>
              <a:fillRect/>
            </a:stretch>
          </xdr:blipFill>
          <xdr:spPr bwMode="auto">
            <a:xfrm>
              <a:off x="3942893" y="3452774"/>
              <a:ext cx="1419149" cy="123626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614477</xdr:colOff>
          <xdr:row>1</xdr:row>
          <xdr:rowOff>51206</xdr:rowOff>
        </xdr:from>
        <xdr:to>
          <xdr:col>5</xdr:col>
          <xdr:colOff>811987</xdr:colOff>
          <xdr:row>6</xdr:row>
          <xdr:rowOff>51206</xdr:rowOff>
        </xdr:to>
        <xdr:pic>
          <xdr:nvPicPr>
            <xdr:cNvPr id="24886" name="図 5">
              <a:extLst>
                <a:ext uri="{FF2B5EF4-FFF2-40B4-BE49-F238E27FC236}">
                  <a16:creationId xmlns:a16="http://schemas.microsoft.com/office/drawing/2014/main" id="{47B30995-1748-4721-84B3-4B5A8508E6BE}"/>
                </a:ext>
              </a:extLst>
            </xdr:cNvPr>
            <xdr:cNvPicPr>
              <a:picLocks noChangeAspect="1" noChangeArrowheads="1"/>
              <a:extLst>
                <a:ext uri="{84589F7E-364E-4C9E-8A38-B11213B215E9}">
                  <a14:cameraTool cellRange="'c.総合評価基準'!$J$9:$O$15" spid="_x0000_s24890"/>
                </a:ext>
              </a:extLst>
            </xdr:cNvPicPr>
          </xdr:nvPicPr>
          <xdr:blipFill>
            <a:blip xmlns:r="http://schemas.openxmlformats.org/officeDocument/2006/relationships" r:embed="rId1"/>
            <a:srcRect/>
            <a:stretch>
              <a:fillRect/>
            </a:stretch>
          </xdr:blipFill>
          <xdr:spPr bwMode="auto">
            <a:xfrm>
              <a:off x="4294022" y="416966"/>
              <a:ext cx="1411834" cy="12289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190195</xdr:colOff>
          <xdr:row>2</xdr:row>
          <xdr:rowOff>7315</xdr:rowOff>
        </xdr:from>
        <xdr:to>
          <xdr:col>16</xdr:col>
          <xdr:colOff>526694</xdr:colOff>
          <xdr:row>6</xdr:row>
          <xdr:rowOff>95098</xdr:rowOff>
        </xdr:to>
        <xdr:pic>
          <xdr:nvPicPr>
            <xdr:cNvPr id="31508" name="図 4">
              <a:extLst>
                <a:ext uri="{FF2B5EF4-FFF2-40B4-BE49-F238E27FC236}">
                  <a16:creationId xmlns:a16="http://schemas.microsoft.com/office/drawing/2014/main" id="{5F11A838-7D0B-414A-B949-56C9F47A81F5}"/>
                </a:ext>
              </a:extLst>
            </xdr:cNvPr>
            <xdr:cNvPicPr>
              <a:picLocks noChangeAspect="1" noChangeArrowheads="1"/>
              <a:extLst>
                <a:ext uri="{84589F7E-364E-4C9E-8A38-B11213B215E9}">
                  <a14:cameraTool cellRange="b.評価基準!$L$3:$M$7" spid="_x0000_s31520"/>
                </a:ext>
              </a:extLst>
            </xdr:cNvPicPr>
          </xdr:nvPicPr>
          <xdr:blipFill>
            <a:blip xmlns:r="http://schemas.openxmlformats.org/officeDocument/2006/relationships" r:embed="rId1"/>
            <a:srcRect/>
            <a:stretch>
              <a:fillRect/>
            </a:stretch>
          </xdr:blipFill>
          <xdr:spPr bwMode="auto">
            <a:xfrm>
              <a:off x="9034272" y="687629"/>
              <a:ext cx="1623974" cy="8924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175565</xdr:colOff>
          <xdr:row>13</xdr:row>
          <xdr:rowOff>58522</xdr:rowOff>
        </xdr:from>
        <xdr:to>
          <xdr:col>16</xdr:col>
          <xdr:colOff>475488</xdr:colOff>
          <xdr:row>17</xdr:row>
          <xdr:rowOff>36576</xdr:rowOff>
        </xdr:to>
        <xdr:pic>
          <xdr:nvPicPr>
            <xdr:cNvPr id="31509" name="図 5">
              <a:extLst>
                <a:ext uri="{FF2B5EF4-FFF2-40B4-BE49-F238E27FC236}">
                  <a16:creationId xmlns:a16="http://schemas.microsoft.com/office/drawing/2014/main" id="{2961E063-F01A-4285-B058-E1910A4FF438}"/>
                </a:ext>
              </a:extLst>
            </xdr:cNvPr>
            <xdr:cNvPicPr>
              <a:picLocks noChangeAspect="1" noChangeArrowheads="1"/>
              <a:extLst>
                <a:ext uri="{84589F7E-364E-4C9E-8A38-B11213B215E9}">
                  <a14:cameraTool cellRange="b.評価基準!$L$11:$M$15" spid="_x0000_s31521"/>
                </a:ext>
              </a:extLst>
            </xdr:cNvPicPr>
          </xdr:nvPicPr>
          <xdr:blipFill>
            <a:blip xmlns:r="http://schemas.openxmlformats.org/officeDocument/2006/relationships" r:embed="rId2"/>
            <a:srcRect/>
            <a:stretch>
              <a:fillRect/>
            </a:stretch>
          </xdr:blipFill>
          <xdr:spPr bwMode="auto">
            <a:xfrm>
              <a:off x="9019642" y="2918765"/>
              <a:ext cx="1587398" cy="8778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36576</xdr:colOff>
          <xdr:row>2</xdr:row>
          <xdr:rowOff>29261</xdr:rowOff>
        </xdr:from>
        <xdr:to>
          <xdr:col>14</xdr:col>
          <xdr:colOff>73152</xdr:colOff>
          <xdr:row>6</xdr:row>
          <xdr:rowOff>95098</xdr:rowOff>
        </xdr:to>
        <xdr:pic>
          <xdr:nvPicPr>
            <xdr:cNvPr id="31510" name="図 3">
              <a:extLst>
                <a:ext uri="{FF2B5EF4-FFF2-40B4-BE49-F238E27FC236}">
                  <a16:creationId xmlns:a16="http://schemas.microsoft.com/office/drawing/2014/main" id="{4BC908D8-FB23-4175-878F-C949C8F01A4F}"/>
                </a:ext>
              </a:extLst>
            </xdr:cNvPr>
            <xdr:cNvPicPr>
              <a:picLocks noChangeAspect="1" noChangeArrowheads="1"/>
              <a:extLst>
                <a:ext uri="{84589F7E-364E-4C9E-8A38-B11213B215E9}">
                  <a14:cameraTool cellRange="b.評価基準!$O$3:$S$7" spid="_x0000_s31522"/>
                </a:ext>
              </a:extLst>
            </xdr:cNvPicPr>
          </xdr:nvPicPr>
          <xdr:blipFill>
            <a:blip xmlns:r="http://schemas.openxmlformats.org/officeDocument/2006/relationships" r:embed="rId3"/>
            <a:srcRect/>
            <a:stretch>
              <a:fillRect/>
            </a:stretch>
          </xdr:blipFill>
          <xdr:spPr bwMode="auto">
            <a:xfrm>
              <a:off x="6305702" y="709574"/>
              <a:ext cx="2611527" cy="87050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160934</xdr:colOff>
          <xdr:row>8</xdr:row>
          <xdr:rowOff>182880</xdr:rowOff>
        </xdr:from>
        <xdr:to>
          <xdr:col>16</xdr:col>
          <xdr:colOff>468173</xdr:colOff>
          <xdr:row>13</xdr:row>
          <xdr:rowOff>7315</xdr:rowOff>
        </xdr:to>
        <xdr:pic>
          <xdr:nvPicPr>
            <xdr:cNvPr id="31511" name="図 4">
              <a:extLst>
                <a:ext uri="{FF2B5EF4-FFF2-40B4-BE49-F238E27FC236}">
                  <a16:creationId xmlns:a16="http://schemas.microsoft.com/office/drawing/2014/main" id="{52693765-9803-491D-9C8E-C39CB07F8B4B}"/>
                </a:ext>
              </a:extLst>
            </xdr:cNvPr>
            <xdr:cNvPicPr>
              <a:picLocks noChangeAspect="1" noChangeArrowheads="1"/>
              <a:extLst>
                <a:ext uri="{84589F7E-364E-4C9E-8A38-B11213B215E9}">
                  <a14:cameraTool cellRange="b.評価基準!$O$11:$Q$15" spid="_x0000_s31523"/>
                </a:ext>
              </a:extLst>
            </xdr:cNvPicPr>
          </xdr:nvPicPr>
          <xdr:blipFill>
            <a:blip xmlns:r="http://schemas.openxmlformats.org/officeDocument/2006/relationships" r:embed="rId4"/>
            <a:srcRect/>
            <a:stretch>
              <a:fillRect/>
            </a:stretch>
          </xdr:blipFill>
          <xdr:spPr bwMode="auto">
            <a:xfrm>
              <a:off x="9005011" y="2004365"/>
              <a:ext cx="1594714" cy="8631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H30"/>
  <sheetViews>
    <sheetView tabSelected="1" zoomScaleNormal="100" workbookViewId="0">
      <selection activeCell="C3" sqref="C3:G3"/>
    </sheetView>
  </sheetViews>
  <sheetFormatPr defaultRowHeight="12.75" x14ac:dyDescent="0.25"/>
  <cols>
    <col min="1" max="3" width="2.19921875" customWidth="1"/>
    <col min="4" max="4" width="2.59765625" customWidth="1"/>
    <col min="5" max="5" width="8" customWidth="1"/>
    <col min="6" max="6" width="34.6640625" customWidth="1"/>
    <col min="7" max="7" width="43" customWidth="1"/>
    <col min="8" max="8" width="3.06640625" customWidth="1"/>
    <col min="9" max="9" width="2.19921875" customWidth="1"/>
  </cols>
  <sheetData>
    <row r="1" spans="2:8" ht="13.15" thickBot="1" x14ac:dyDescent="0.3"/>
    <row r="2" spans="2:8" ht="13.15" thickBot="1" x14ac:dyDescent="0.3">
      <c r="B2" s="278"/>
      <c r="C2" s="279"/>
      <c r="D2" s="279"/>
      <c r="E2" s="279"/>
      <c r="F2" s="279"/>
      <c r="G2" s="279"/>
      <c r="H2" s="270"/>
    </row>
    <row r="3" spans="2:8" ht="28.15" thickBot="1" x14ac:dyDescent="0.3">
      <c r="B3" s="272"/>
      <c r="C3" s="396" t="s">
        <v>280</v>
      </c>
      <c r="D3" s="397"/>
      <c r="E3" s="397"/>
      <c r="F3" s="397"/>
      <c r="G3" s="398"/>
      <c r="H3" s="273"/>
    </row>
    <row r="4" spans="2:8" x14ac:dyDescent="0.25">
      <c r="B4" s="272"/>
      <c r="C4" s="11"/>
      <c r="G4" s="11"/>
      <c r="H4" s="271"/>
    </row>
    <row r="5" spans="2:8" x14ac:dyDescent="0.25">
      <c r="B5" s="272"/>
      <c r="C5" s="11"/>
      <c r="G5" s="11"/>
      <c r="H5" s="271"/>
    </row>
    <row r="6" spans="2:8" x14ac:dyDescent="0.25">
      <c r="B6" s="272"/>
      <c r="C6" s="11"/>
      <c r="D6" t="s">
        <v>332</v>
      </c>
      <c r="G6" s="11"/>
      <c r="H6" s="271"/>
    </row>
    <row r="7" spans="2:8" x14ac:dyDescent="0.25">
      <c r="B7" s="272"/>
      <c r="C7" s="11"/>
      <c r="D7" t="s">
        <v>329</v>
      </c>
      <c r="G7" s="11"/>
      <c r="H7" s="271"/>
    </row>
    <row r="8" spans="2:8" x14ac:dyDescent="0.25">
      <c r="B8" s="272"/>
      <c r="C8" s="11"/>
      <c r="G8" s="11"/>
      <c r="H8" s="271"/>
    </row>
    <row r="9" spans="2:8" x14ac:dyDescent="0.25">
      <c r="B9" s="272"/>
      <c r="C9" s="11"/>
      <c r="D9" s="11" t="s">
        <v>314</v>
      </c>
      <c r="E9" s="11"/>
      <c r="F9" s="11"/>
      <c r="G9" s="11"/>
      <c r="H9" s="271"/>
    </row>
    <row r="10" spans="2:8" x14ac:dyDescent="0.25">
      <c r="B10" s="272"/>
      <c r="E10" s="274" t="s">
        <v>390</v>
      </c>
      <c r="F10" s="274"/>
      <c r="G10" s="11"/>
      <c r="H10" s="271"/>
    </row>
    <row r="11" spans="2:8" x14ac:dyDescent="0.25">
      <c r="B11" s="272"/>
      <c r="E11" s="274" t="s">
        <v>391</v>
      </c>
      <c r="F11" s="274"/>
      <c r="G11" s="11"/>
      <c r="H11" s="271"/>
    </row>
    <row r="12" spans="2:8" x14ac:dyDescent="0.25">
      <c r="B12" s="272"/>
      <c r="E12" s="274" t="s">
        <v>274</v>
      </c>
      <c r="F12" s="274"/>
      <c r="G12" s="11"/>
      <c r="H12" s="271"/>
    </row>
    <row r="13" spans="2:8" x14ac:dyDescent="0.25">
      <c r="B13" s="272"/>
      <c r="C13" s="11"/>
      <c r="E13" s="256" t="s">
        <v>315</v>
      </c>
      <c r="G13" s="274"/>
      <c r="H13" s="271"/>
    </row>
    <row r="14" spans="2:8" x14ac:dyDescent="0.25">
      <c r="B14" s="272"/>
      <c r="C14" s="11"/>
      <c r="D14" s="256" t="s">
        <v>327</v>
      </c>
      <c r="G14" s="274"/>
      <c r="H14" s="271"/>
    </row>
    <row r="15" spans="2:8" x14ac:dyDescent="0.25">
      <c r="B15" s="272"/>
      <c r="C15" s="11"/>
      <c r="D15" s="256" t="s">
        <v>333</v>
      </c>
      <c r="G15" s="274"/>
      <c r="H15" s="271"/>
    </row>
    <row r="16" spans="2:8" x14ac:dyDescent="0.25">
      <c r="B16" s="272"/>
      <c r="C16" s="11"/>
      <c r="D16" s="256"/>
      <c r="G16" s="274"/>
      <c r="H16" s="271"/>
    </row>
    <row r="17" spans="2:8" x14ac:dyDescent="0.25">
      <c r="B17" s="272"/>
      <c r="C17" s="11"/>
      <c r="D17" s="290" t="s">
        <v>281</v>
      </c>
      <c r="E17" s="290"/>
      <c r="F17" s="290"/>
      <c r="G17" s="290"/>
      <c r="H17" s="271"/>
    </row>
    <row r="18" spans="2:8" x14ac:dyDescent="0.25">
      <c r="B18" s="272"/>
      <c r="C18" s="11"/>
      <c r="D18" s="290" t="s">
        <v>328</v>
      </c>
      <c r="E18" s="290"/>
      <c r="F18" s="290"/>
      <c r="G18" s="290"/>
      <c r="H18" s="271"/>
    </row>
    <row r="19" spans="2:8" x14ac:dyDescent="0.25">
      <c r="B19" s="272"/>
      <c r="C19" s="11"/>
      <c r="D19" s="291" t="s">
        <v>282</v>
      </c>
      <c r="E19" s="292"/>
      <c r="F19" s="292"/>
      <c r="G19" s="290"/>
      <c r="H19" s="271"/>
    </row>
    <row r="20" spans="2:8" x14ac:dyDescent="0.25">
      <c r="B20" s="272"/>
      <c r="C20" s="11"/>
      <c r="G20" s="274"/>
      <c r="H20" s="271"/>
    </row>
    <row r="21" spans="2:8" x14ac:dyDescent="0.25">
      <c r="B21" s="272"/>
      <c r="C21" s="11"/>
      <c r="D21" s="289" t="s">
        <v>326</v>
      </c>
      <c r="E21" s="289"/>
      <c r="F21" s="274"/>
      <c r="G21" s="274"/>
      <c r="H21" s="271"/>
    </row>
    <row r="22" spans="2:8" ht="22.5" customHeight="1" x14ac:dyDescent="0.25">
      <c r="B22" s="272"/>
      <c r="C22" s="11"/>
      <c r="D22" s="281" t="s">
        <v>324</v>
      </c>
      <c r="E22" s="282"/>
      <c r="F22" s="356" t="s">
        <v>325</v>
      </c>
      <c r="G22" s="274"/>
      <c r="H22" s="271"/>
    </row>
    <row r="23" spans="2:8" ht="23.2" customHeight="1" x14ac:dyDescent="0.25">
      <c r="B23" s="272"/>
      <c r="C23" s="11"/>
      <c r="D23" s="281" t="s">
        <v>277</v>
      </c>
      <c r="E23" s="282"/>
      <c r="F23" s="356"/>
      <c r="G23" s="280"/>
      <c r="H23" s="271"/>
    </row>
    <row r="24" spans="2:8" ht="23.2" customHeight="1" x14ac:dyDescent="0.25">
      <c r="B24" s="272"/>
      <c r="C24" s="11"/>
      <c r="D24" s="283" t="s">
        <v>278</v>
      </c>
      <c r="E24" s="284"/>
      <c r="F24" s="357"/>
      <c r="G24" s="280"/>
      <c r="H24" s="271"/>
    </row>
    <row r="25" spans="2:8" ht="23.2" customHeight="1" x14ac:dyDescent="0.25">
      <c r="B25" s="272"/>
      <c r="C25" s="11"/>
      <c r="D25" s="285" t="s">
        <v>279</v>
      </c>
      <c r="E25" s="286"/>
      <c r="F25" s="358"/>
      <c r="G25" s="10"/>
      <c r="H25" s="271"/>
    </row>
    <row r="26" spans="2:8" x14ac:dyDescent="0.25">
      <c r="B26" s="272"/>
      <c r="C26" s="11"/>
      <c r="G26" s="11"/>
      <c r="H26" s="271"/>
    </row>
    <row r="27" spans="2:8" ht="13.15" thickBot="1" x14ac:dyDescent="0.3">
      <c r="B27" s="272"/>
      <c r="C27" s="11"/>
      <c r="H27" s="271"/>
    </row>
    <row r="28" spans="2:8" ht="22.5" customHeight="1" thickTop="1" thickBot="1" x14ac:dyDescent="0.3">
      <c r="B28" s="272"/>
      <c r="C28" s="11"/>
      <c r="D28" s="399" t="s">
        <v>273</v>
      </c>
      <c r="E28" s="400"/>
      <c r="F28" s="400"/>
      <c r="G28" s="401"/>
      <c r="H28" s="271"/>
    </row>
    <row r="29" spans="2:8" ht="13.15" thickTop="1" x14ac:dyDescent="0.25">
      <c r="B29" s="272"/>
      <c r="C29" s="11"/>
      <c r="H29" s="271"/>
    </row>
    <row r="30" spans="2:8" ht="13.15" thickBot="1" x14ac:dyDescent="0.3">
      <c r="B30" s="275"/>
      <c r="C30" s="276"/>
      <c r="D30" s="276"/>
      <c r="E30" s="276"/>
      <c r="F30" s="276"/>
      <c r="G30" s="276"/>
      <c r="H30" s="277"/>
    </row>
  </sheetData>
  <mergeCells count="2">
    <mergeCell ref="C3:G3"/>
    <mergeCell ref="D28:G28"/>
  </mergeCells>
  <phoneticPr fontId="14"/>
  <hyperlinks>
    <hyperlink ref="D28:G28" location="'１．整備状況'!F5" display="クリックして回答をスタート" xr:uid="{00000000-0004-0000-0000-000000000000}"/>
  </hyperlinks>
  <pageMargins left="0.70866141732283472" right="0.70866141732283472" top="0.74803149606299213" bottom="0.74803149606299213" header="0.31496062992125984" footer="0.31496062992125984"/>
  <pageSetup paperSize="9" scale="90"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34998626667073579"/>
    <pageSetUpPr fitToPage="1"/>
  </sheetPr>
  <dimension ref="A1:Q20"/>
  <sheetViews>
    <sheetView workbookViewId="0">
      <selection activeCell="G10" sqref="G10:G11"/>
    </sheetView>
  </sheetViews>
  <sheetFormatPr defaultRowHeight="12.75" x14ac:dyDescent="0.25"/>
  <cols>
    <col min="1" max="1" width="1.59765625" customWidth="1"/>
    <col min="2" max="2" width="8.86328125" customWidth="1"/>
    <col min="3" max="3" width="9" customWidth="1"/>
    <col min="4" max="4" width="8.6640625" customWidth="1"/>
    <col min="5" max="5" width="9.06640625" customWidth="1"/>
    <col min="6" max="7" width="9.6640625" customWidth="1"/>
    <col min="8" max="9" width="9.46484375" customWidth="1"/>
    <col min="10" max="10" width="10" customWidth="1"/>
  </cols>
  <sheetData>
    <row r="1" spans="1:17" ht="24.85" customHeight="1" x14ac:dyDescent="0.25">
      <c r="A1" s="42"/>
      <c r="B1" s="40" t="s">
        <v>225</v>
      </c>
      <c r="C1" s="27"/>
      <c r="D1" s="27"/>
      <c r="E1" s="27"/>
      <c r="F1" s="27"/>
      <c r="G1" s="27"/>
      <c r="H1" s="27"/>
      <c r="I1" s="27"/>
      <c r="J1" s="27"/>
      <c r="K1" s="28"/>
      <c r="L1" s="28"/>
      <c r="M1" s="28"/>
      <c r="N1" s="28"/>
      <c r="O1" s="28"/>
      <c r="P1" s="28"/>
      <c r="Q1" s="29"/>
    </row>
    <row r="2" spans="1:17" ht="29.25" customHeight="1" thickBot="1" x14ac:dyDescent="0.3">
      <c r="A2" s="10"/>
      <c r="B2" s="114" t="s">
        <v>48</v>
      </c>
      <c r="D2" s="11"/>
      <c r="E2" s="11"/>
      <c r="F2" s="11"/>
      <c r="G2" s="11"/>
      <c r="H2" s="11"/>
      <c r="I2" s="11"/>
      <c r="J2" s="11"/>
      <c r="K2" s="11"/>
      <c r="L2" s="11"/>
      <c r="M2" s="11"/>
      <c r="N2" s="11"/>
      <c r="O2" s="11"/>
      <c r="P2" s="11"/>
      <c r="Q2" s="24"/>
    </row>
    <row r="3" spans="1:17" ht="13.6" customHeight="1" x14ac:dyDescent="0.25">
      <c r="A3" s="10"/>
      <c r="B3" s="32"/>
      <c r="C3" s="483" t="s">
        <v>40</v>
      </c>
      <c r="D3" s="478" t="s">
        <v>41</v>
      </c>
      <c r="E3" s="479"/>
      <c r="F3" s="480"/>
      <c r="G3" s="483" t="s">
        <v>42</v>
      </c>
      <c r="H3" s="484" t="s">
        <v>43</v>
      </c>
      <c r="I3" s="310" t="s">
        <v>47</v>
      </c>
      <c r="J3" s="490" t="s">
        <v>89</v>
      </c>
      <c r="K3" s="11"/>
      <c r="L3" s="11"/>
      <c r="M3" s="11"/>
      <c r="N3" s="11"/>
      <c r="O3" s="11"/>
      <c r="P3" s="11"/>
      <c r="Q3" s="24"/>
    </row>
    <row r="4" spans="1:17" ht="13.6" customHeight="1" thickBot="1" x14ac:dyDescent="0.3">
      <c r="A4" s="10"/>
      <c r="B4" s="214"/>
      <c r="C4" s="418"/>
      <c r="D4" s="352" t="s">
        <v>44</v>
      </c>
      <c r="E4" s="352" t="s">
        <v>45</v>
      </c>
      <c r="F4" s="352" t="s">
        <v>46</v>
      </c>
      <c r="G4" s="418"/>
      <c r="H4" s="443"/>
      <c r="I4" s="177"/>
      <c r="J4" s="491"/>
      <c r="K4" s="11"/>
      <c r="L4" s="11"/>
      <c r="M4" s="11"/>
      <c r="N4" s="11"/>
      <c r="O4" s="11"/>
      <c r="P4" s="11"/>
      <c r="Q4" s="24"/>
    </row>
    <row r="5" spans="1:17" ht="23.2" customHeight="1" x14ac:dyDescent="0.25">
      <c r="A5" s="10"/>
      <c r="B5" s="36" t="s">
        <v>91</v>
      </c>
      <c r="C5" s="119" t="str">
        <f>IF(C6="未回答","",VLOOKUP(C6,b.評価基準!$C$4:$E$7,3))</f>
        <v/>
      </c>
      <c r="D5" s="353" t="str">
        <f>IF(D6="未回答","",VLOOKUP(D6,b.評価基準!$D$4:$E$7,2))</f>
        <v/>
      </c>
      <c r="E5" s="353" t="str">
        <f>IF(E6="未回答","",VLOOKUP(E6,b.評価基準!$D$4:$E$7,2))</f>
        <v/>
      </c>
      <c r="F5" s="353" t="str">
        <f>IF(F6="未回答","",VLOOKUP(F6,b.評価基準!$D$4:$E$7,2))</f>
        <v/>
      </c>
      <c r="G5" s="119" t="str">
        <f>IF(G6="未回答","",VLOOKUP(G6,b.評価基準!$C$4:$E$7,3))</f>
        <v/>
      </c>
      <c r="H5" s="119" t="str">
        <f>IF(H6="未回答","",VLOOKUP(H6,b.評価基準!$C$4:$E$7,3))</f>
        <v/>
      </c>
      <c r="I5" s="485">
        <f>SUM(C6:H6)</f>
        <v>0</v>
      </c>
      <c r="J5" s="492" t="str">
        <f>IF(I7&gt;0,"",VLOOKUP(I5,b.評価基準!H4:I7,2))</f>
        <v/>
      </c>
      <c r="K5" s="11"/>
      <c r="L5" s="11"/>
      <c r="M5" s="11"/>
      <c r="N5" s="11"/>
      <c r="O5" s="11"/>
      <c r="P5" s="11"/>
      <c r="Q5" s="24"/>
    </row>
    <row r="6" spans="1:17" ht="14.25" customHeight="1" thickBot="1" x14ac:dyDescent="0.3">
      <c r="A6" s="10"/>
      <c r="B6" s="325" t="s">
        <v>92</v>
      </c>
      <c r="C6" s="17" t="str">
        <f>IF('１．整備状況'!F5=a.選択肢!$C$3,5,(IF('１．整備状況'!F5=a.選択肢!$D$3,3,IF('１．整備状況'!F5=a.選択肢!$E$3,0,IF('１．整備状況'!F5=a.選択肢!$B$3,"未回答")))))</f>
        <v>未回答</v>
      </c>
      <c r="D6" s="17" t="str">
        <f>IF('１．整備状況'!F13=a.選択肢!$C$3,3,(IF('１．整備状況'!F13=a.選択肢!$D$3,1,IF('１．整備状況'!F13=a.選択肢!$E$3,0,IF('１．整備状況'!F13=a.選択肢!$B$3,"未回答")))))</f>
        <v>未回答</v>
      </c>
      <c r="E6" s="17" t="str">
        <f>IF('１．整備状況'!F20=a.選択肢!$C$3,3,(IF('１．整備状況'!F20=a.選択肢!$D$3,1,IF('１．整備状況'!F20=a.選択肢!$E$3,0,IF('１．整備状況'!F20=a.選択肢!$B$3,"未回答")))))</f>
        <v>未回答</v>
      </c>
      <c r="F6" s="17" t="str">
        <f>IF('１．整備状況'!F26=a.選択肢!$C$3,3,(IF('１．整備状況'!F26=a.選択肢!$D$3,1,IF('１．整備状況'!F26=a.選択肢!$E$3,0,IF('１．整備状況'!F26=a.選択肢!$B$3,"未回答")))))</f>
        <v>未回答</v>
      </c>
      <c r="G6" s="17" t="str">
        <f>IF('１．整備状況'!F32=a.選択肢!$C$4,5,(IF('１．整備状況'!F32=a.選択肢!$D$4,3,IF('１．整備状況'!F32=a.選択肢!$E$4,0,IF('１．整備状況'!F32=a.選択肢!$B$4,"未回答")))))</f>
        <v>未回答</v>
      </c>
      <c r="H6" s="100" t="str">
        <f>IF('１．整備状況'!F40=a.選択肢!$C$4,5,(IF('１．整備状況'!F40=a.選択肢!$D$4,3,IF('１．整備状況'!F40=a.選択肢!$E$4,0,IF('１．整備状況'!F40=a.選択肢!$B$4,"未回答")))))</f>
        <v>未回答</v>
      </c>
      <c r="I6" s="487"/>
      <c r="J6" s="487"/>
      <c r="K6" s="11"/>
      <c r="L6" s="11"/>
      <c r="M6" s="11"/>
      <c r="N6" s="11"/>
      <c r="O6" s="11"/>
      <c r="P6" s="11"/>
      <c r="Q6" s="24"/>
    </row>
    <row r="7" spans="1:17" x14ac:dyDescent="0.25">
      <c r="A7" s="10"/>
      <c r="C7" s="11"/>
      <c r="D7" s="354" t="s">
        <v>323</v>
      </c>
      <c r="E7" s="354"/>
      <c r="F7" s="354"/>
      <c r="G7" s="355"/>
      <c r="H7" s="324" t="s">
        <v>101</v>
      </c>
      <c r="I7" s="119">
        <f>COUNTIF(C6:H6,"未回答")</f>
        <v>6</v>
      </c>
      <c r="J7" s="11"/>
      <c r="K7" s="11"/>
      <c r="L7" s="11"/>
      <c r="M7" s="11"/>
      <c r="N7" s="11"/>
      <c r="O7" s="11"/>
      <c r="P7" s="11"/>
      <c r="Q7" s="24"/>
    </row>
    <row r="8" spans="1:17" x14ac:dyDescent="0.25">
      <c r="A8" s="10"/>
      <c r="B8" s="11"/>
      <c r="C8" s="11"/>
      <c r="D8" s="11"/>
      <c r="E8" s="11"/>
      <c r="F8" s="11"/>
      <c r="G8" s="11"/>
      <c r="H8" s="11"/>
      <c r="I8" s="11"/>
      <c r="J8" s="11"/>
      <c r="K8" s="11"/>
      <c r="L8" s="11"/>
      <c r="M8" s="11"/>
      <c r="N8" s="11"/>
      <c r="O8" s="11"/>
      <c r="P8" s="11"/>
      <c r="Q8" s="24"/>
    </row>
    <row r="9" spans="1:17" ht="23.2" customHeight="1" thickBot="1" x14ac:dyDescent="0.3">
      <c r="A9" s="10"/>
      <c r="B9" s="25" t="s">
        <v>49</v>
      </c>
      <c r="D9" s="11"/>
      <c r="E9" s="11"/>
      <c r="F9" s="11"/>
      <c r="G9" s="11"/>
      <c r="H9" s="11"/>
      <c r="I9" s="11"/>
      <c r="J9" s="11"/>
      <c r="K9" s="11"/>
      <c r="L9" s="11"/>
      <c r="M9" s="11"/>
      <c r="N9" s="11"/>
      <c r="O9" s="11"/>
      <c r="P9" s="11"/>
      <c r="Q9" s="24"/>
    </row>
    <row r="10" spans="1:17" ht="15" customHeight="1" x14ac:dyDescent="0.25">
      <c r="A10" s="10"/>
      <c r="B10" s="32"/>
      <c r="C10" s="476" t="s">
        <v>209</v>
      </c>
      <c r="D10" s="476" t="s">
        <v>208</v>
      </c>
      <c r="E10" s="476" t="s">
        <v>152</v>
      </c>
      <c r="F10" s="476" t="s">
        <v>81</v>
      </c>
      <c r="G10" s="476" t="s">
        <v>82</v>
      </c>
      <c r="H10" s="476" t="s">
        <v>83</v>
      </c>
      <c r="I10" s="476" t="s">
        <v>84</v>
      </c>
      <c r="J10" s="476"/>
      <c r="K10" s="476" t="s">
        <v>86</v>
      </c>
      <c r="L10" s="481" t="s">
        <v>87</v>
      </c>
      <c r="M10" s="472" t="s">
        <v>47</v>
      </c>
      <c r="N10" s="474" t="s">
        <v>88</v>
      </c>
      <c r="O10" s="11"/>
      <c r="P10" s="11"/>
      <c r="Q10" s="24"/>
    </row>
    <row r="11" spans="1:17" x14ac:dyDescent="0.25">
      <c r="A11" s="10"/>
      <c r="B11" s="182"/>
      <c r="C11" s="477"/>
      <c r="D11" s="477"/>
      <c r="E11" s="477"/>
      <c r="F11" s="477"/>
      <c r="G11" s="477"/>
      <c r="H11" s="477"/>
      <c r="I11" s="187" t="s">
        <v>68</v>
      </c>
      <c r="J11" s="187" t="s">
        <v>85</v>
      </c>
      <c r="K11" s="477"/>
      <c r="L11" s="482"/>
      <c r="M11" s="473"/>
      <c r="N11" s="475"/>
      <c r="O11" s="11"/>
      <c r="P11" s="11"/>
      <c r="Q11" s="24"/>
    </row>
    <row r="12" spans="1:17" ht="12.85" customHeight="1" thickBot="1" x14ac:dyDescent="0.3">
      <c r="A12" s="10"/>
      <c r="B12" s="182"/>
      <c r="C12" s="185"/>
      <c r="D12" s="185"/>
      <c r="E12" s="185"/>
      <c r="F12" s="185"/>
      <c r="G12" s="185"/>
      <c r="H12" s="185"/>
      <c r="I12" s="185" t="str">
        <f>IF('２．運用状況'!E58=a.選択肢!C5,"有",IF('２．運用状況'!E58=a.選択肢!D5,"無",""))</f>
        <v/>
      </c>
      <c r="J12" s="185" t="str">
        <f>IF('２．運用状況'!E68=a.選択肢!C5,"有",IF('２．運用状況'!E68=a.選択肢!D5,"無",""))</f>
        <v/>
      </c>
      <c r="K12" s="185"/>
      <c r="L12" s="186"/>
      <c r="M12" s="183"/>
      <c r="N12" s="184"/>
      <c r="O12" s="11"/>
      <c r="P12" s="11"/>
      <c r="Q12" s="24"/>
    </row>
    <row r="13" spans="1:17" ht="18" customHeight="1" x14ac:dyDescent="0.25">
      <c r="A13" s="10"/>
      <c r="B13" s="33" t="s">
        <v>90</v>
      </c>
      <c r="C13" s="34">
        <f>COUNTIF('２．運用状況'!E4:E9,a.選択肢!$C$5)</f>
        <v>0</v>
      </c>
      <c r="D13" s="34">
        <f>COUNTIF('２．運用状況'!E13:E18,a.選択肢!C5)</f>
        <v>0</v>
      </c>
      <c r="E13" s="174">
        <f>COUNTIF('２．運用状況'!E22:E27,a.選択肢!C5)</f>
        <v>0</v>
      </c>
      <c r="F13" s="34">
        <f>COUNTIF('２．運用状況'!E31:E36,a.選択肢!$C$5)</f>
        <v>0</v>
      </c>
      <c r="G13" s="34">
        <f>COUNTIF('２．運用状況'!E40:E45,a.選択肢!$C$5)</f>
        <v>0</v>
      </c>
      <c r="H13" s="34">
        <f>COUNTIF('２．運用状況'!E49:E54,a.選択肢!$C$5)</f>
        <v>0</v>
      </c>
      <c r="I13" s="34">
        <f>IF('２．運用状況'!E58=a.選択肢!D5,6,COUNTIF('２．運用状況'!E60:E65,a.選択肢!$C$5))</f>
        <v>0</v>
      </c>
      <c r="J13" s="34">
        <f>IF('２．運用状況'!E68=a.選択肢!D5,6,COUNTIF('２．運用状況'!E70:E75,a.選択肢!$C$5))</f>
        <v>0</v>
      </c>
      <c r="K13" s="34">
        <f>COUNTIF('２．運用状況'!E79:E84,a.選択肢!$C$5)</f>
        <v>0</v>
      </c>
      <c r="L13" s="35">
        <f>COUNTIF('２．運用状況'!E88:E93,a.選択肢!$C$5)</f>
        <v>0</v>
      </c>
      <c r="M13" s="485">
        <f>SUM(C16:L16)</f>
        <v>0</v>
      </c>
      <c r="N13" s="469" t="str">
        <f>IF(M17&gt;0,"",VLOOKUP(M13,b.評価基準!H12:I15,2))</f>
        <v/>
      </c>
      <c r="O13" s="11"/>
      <c r="P13" s="11"/>
      <c r="Q13" s="24"/>
    </row>
    <row r="14" spans="1:17" ht="18" customHeight="1" thickBot="1" x14ac:dyDescent="0.3">
      <c r="A14" s="10"/>
      <c r="B14" s="68" t="s">
        <v>102</v>
      </c>
      <c r="C14" s="69">
        <f>COUNTIF('２．運用状況'!E4:E9,a.選択肢!$B$5)</f>
        <v>6</v>
      </c>
      <c r="D14" s="69">
        <f>COUNTIF('２．運用状況'!E13:E18,a.選択肢!$B$5)</f>
        <v>6</v>
      </c>
      <c r="E14" s="69">
        <f>COUNTIF('２．運用状況'!E22:E27,a.選択肢!$B$5)</f>
        <v>6</v>
      </c>
      <c r="F14" s="69">
        <f>COUNTIF('２．運用状況'!E31:E36,a.選択肢!$B$5)</f>
        <v>6</v>
      </c>
      <c r="G14" s="69">
        <f>COUNTIF('２．運用状況'!E40:E45,a.選択肢!$B$5)</f>
        <v>6</v>
      </c>
      <c r="H14" s="69">
        <f>COUNTIF('２．運用状況'!E49:E54,a.選択肢!$B$5)</f>
        <v>6</v>
      </c>
      <c r="I14" s="69">
        <f>IF('２．運用状況'!E58=a.選択肢!D5,0,COUNTIF('２．運用状況'!E60:E65,a.選択肢!$B$5))</f>
        <v>6</v>
      </c>
      <c r="J14" s="69">
        <f>IF('２．運用状況'!E68=a.選択肢!D5,0,COUNTIF('２．運用状況'!E70:E75,a.選択肢!$B$5))</f>
        <v>6</v>
      </c>
      <c r="K14" s="69">
        <f>COUNTIF('２．運用状況'!E79:E84,a.選択肢!$B$5)</f>
        <v>6</v>
      </c>
      <c r="L14" s="69">
        <f>COUNTIF('２．運用状況'!E88:E93,a.選択肢!$B$5)</f>
        <v>6</v>
      </c>
      <c r="M14" s="486"/>
      <c r="N14" s="470"/>
      <c r="O14" s="11"/>
      <c r="P14" s="11"/>
      <c r="Q14" s="24"/>
    </row>
    <row r="15" spans="1:17" ht="18.75" customHeight="1" thickBot="1" x14ac:dyDescent="0.3">
      <c r="A15" s="10"/>
      <c r="B15" s="41" t="s">
        <v>91</v>
      </c>
      <c r="C15" s="38" t="str">
        <f>IF(C14&gt;0,"",VLOOKUP(C13,b.評価基準!$C$12:$E$14,3))</f>
        <v/>
      </c>
      <c r="D15" s="38" t="str">
        <f>IF(D14&gt;0,"",VLOOKUP(D13,b.評価基準!$C$12:$E$14,3))</f>
        <v/>
      </c>
      <c r="E15" s="38" t="str">
        <f>IF(E14&gt;0,"",VLOOKUP(E13,b.評価基準!$C$12:$E$14,3))</f>
        <v/>
      </c>
      <c r="F15" s="38" t="str">
        <f>IF(F14&gt;0,"",VLOOKUP(F13,b.評価基準!$C$12:$E$14,3))</f>
        <v/>
      </c>
      <c r="G15" s="38" t="str">
        <f>IF(G14&gt;0,"",VLOOKUP(G13,b.評価基準!$C$12:$E$14,3))</f>
        <v/>
      </c>
      <c r="H15" s="38" t="str">
        <f>IF(H14&gt;0,"",VLOOKUP(H13,b.評価基準!$C$12:$E$14,3))</f>
        <v/>
      </c>
      <c r="I15" s="38" t="str">
        <f>IF('２．運用状況'!E58=a.選択肢!B5,"",IF('２．運用状況'!E58=a.選択肢!D5,"N/A",IF(I14=0,VLOOKUP(I13,b.評価基準!$C$12:$E$14,3),"")))</f>
        <v/>
      </c>
      <c r="J15" s="38" t="str">
        <f>IF('２．運用状況'!E68=a.選択肢!B5,"",IF('２．運用状況'!E68=a.選択肢!D5,"N/A",IF(J14=0,VLOOKUP(J13,b.評価基準!$C$12:$E$14,3),"")))</f>
        <v/>
      </c>
      <c r="K15" s="38" t="str">
        <f>IF(K14&gt;0,"",VLOOKUP(K13,b.評価基準!$C$12:$E$14,3))</f>
        <v/>
      </c>
      <c r="L15" s="39" t="str">
        <f>IF(L14&gt;0,"",VLOOKUP(L13,b.評価基準!$C$12:$E$14,3))</f>
        <v/>
      </c>
      <c r="M15" s="486"/>
      <c r="N15" s="470"/>
      <c r="O15" s="11"/>
      <c r="P15" s="11"/>
      <c r="Q15" s="24"/>
    </row>
    <row r="16" spans="1:17" ht="17.350000000000001" customHeight="1" thickBot="1" x14ac:dyDescent="0.3">
      <c r="A16" s="10"/>
      <c r="B16" s="36" t="s">
        <v>92</v>
      </c>
      <c r="C16" s="37">
        <f>VLOOKUP(C13,b.評価基準!$C$12:$E$14,2)</f>
        <v>0</v>
      </c>
      <c r="D16" s="37">
        <f>VLOOKUP(D13,b.評価基準!$C$12:$E$14,2)</f>
        <v>0</v>
      </c>
      <c r="E16" s="37">
        <f>VLOOKUP(E13,b.評価基準!$C$12:$E$14,2)</f>
        <v>0</v>
      </c>
      <c r="F16" s="37">
        <f>VLOOKUP(F13,b.評価基準!$C$12:$E$14,2)</f>
        <v>0</v>
      </c>
      <c r="G16" s="37">
        <f>VLOOKUP(G13,b.評価基準!$C$12:$E$14,2)</f>
        <v>0</v>
      </c>
      <c r="H16" s="37">
        <f>VLOOKUP(H13,b.評価基準!$C$12:$E$14,2)</f>
        <v>0</v>
      </c>
      <c r="I16" s="37">
        <f>VLOOKUP(I13,b.評価基準!$C$12:$E$14,2)</f>
        <v>0</v>
      </c>
      <c r="J16" s="37">
        <f>VLOOKUP(J13,b.評価基準!$C$12:$E$14,2)</f>
        <v>0</v>
      </c>
      <c r="K16" s="37">
        <f>VLOOKUP(K13,b.評価基準!$C$12:$E$14,2)</f>
        <v>0</v>
      </c>
      <c r="L16" s="96">
        <f>VLOOKUP(L13,b.評価基準!$C$12:$E$14,2)</f>
        <v>0</v>
      </c>
      <c r="M16" s="487"/>
      <c r="N16" s="471"/>
      <c r="O16" s="11"/>
      <c r="P16" s="11"/>
      <c r="Q16" s="24"/>
    </row>
    <row r="17" spans="1:17" ht="17.350000000000001" customHeight="1" x14ac:dyDescent="0.25">
      <c r="A17" s="10"/>
      <c r="B17" s="94"/>
      <c r="C17" s="95"/>
      <c r="D17" s="95"/>
      <c r="E17" s="95"/>
      <c r="F17" s="95"/>
      <c r="G17" s="95"/>
      <c r="H17" s="181" t="s">
        <v>193</v>
      </c>
      <c r="I17" s="95"/>
      <c r="J17" s="95"/>
      <c r="K17" s="95"/>
      <c r="L17" s="120" t="s">
        <v>114</v>
      </c>
      <c r="M17" s="121">
        <f>SUM(D14:L14)</f>
        <v>54</v>
      </c>
      <c r="N17" s="93"/>
      <c r="O17" s="93"/>
      <c r="P17" s="11"/>
      <c r="Q17" s="24"/>
    </row>
    <row r="18" spans="1:17" ht="18.75" customHeight="1" x14ac:dyDescent="0.25">
      <c r="A18" s="14"/>
      <c r="B18" s="15"/>
      <c r="C18" s="15"/>
      <c r="D18" s="15"/>
      <c r="E18" s="15"/>
      <c r="F18" s="15"/>
      <c r="G18" s="30"/>
      <c r="H18" s="15"/>
      <c r="I18" s="15"/>
      <c r="J18" s="15"/>
      <c r="K18" s="15"/>
      <c r="L18" s="15"/>
      <c r="M18" s="15"/>
      <c r="N18" s="15"/>
      <c r="O18" s="15"/>
      <c r="P18" s="15"/>
      <c r="Q18" s="31"/>
    </row>
    <row r="19" spans="1:17" ht="44.25" customHeight="1" x14ac:dyDescent="0.25">
      <c r="A19" s="266"/>
      <c r="B19" s="393" t="s">
        <v>388</v>
      </c>
      <c r="C19" s="268"/>
      <c r="D19" s="395" t="str">
        <f>J5&amp;N13</f>
        <v/>
      </c>
      <c r="E19" s="488" t="str">
        <f>IF(D19="","",VLOOKUP(D19,'c.総合評価基準'!C11:D26,2))</f>
        <v/>
      </c>
      <c r="F19" s="489"/>
      <c r="G19" s="268"/>
      <c r="H19" s="268"/>
      <c r="I19" s="268"/>
      <c r="J19" s="268"/>
      <c r="K19" s="268"/>
      <c r="L19" s="268"/>
      <c r="M19" s="268"/>
      <c r="N19" s="268"/>
      <c r="O19" s="268"/>
      <c r="P19" s="268"/>
      <c r="Q19" s="394"/>
    </row>
    <row r="20" spans="1:17" ht="13.5" x14ac:dyDescent="0.25">
      <c r="G20" s="18"/>
    </row>
  </sheetData>
  <mergeCells count="21">
    <mergeCell ref="E19:F19"/>
    <mergeCell ref="G10:G11"/>
    <mergeCell ref="F10:F11"/>
    <mergeCell ref="J3:J4"/>
    <mergeCell ref="J5:J6"/>
    <mergeCell ref="I5:I6"/>
    <mergeCell ref="C3:C4"/>
    <mergeCell ref="D10:D11"/>
    <mergeCell ref="C10:C11"/>
    <mergeCell ref="G3:G4"/>
    <mergeCell ref="H3:H4"/>
    <mergeCell ref="N13:N16"/>
    <mergeCell ref="M10:M11"/>
    <mergeCell ref="N10:N11"/>
    <mergeCell ref="E10:E11"/>
    <mergeCell ref="D3:F3"/>
    <mergeCell ref="K10:K11"/>
    <mergeCell ref="L10:L11"/>
    <mergeCell ref="I10:J10"/>
    <mergeCell ref="H10:H11"/>
    <mergeCell ref="M13:M16"/>
  </mergeCells>
  <phoneticPr fontId="2"/>
  <conditionalFormatting sqref="E19:F19">
    <cfRule type="cellIs" dxfId="62" priority="1" stopIfTrue="1" operator="equal">
      <formula>"D"</formula>
    </cfRule>
    <cfRule type="cellIs" dxfId="61" priority="2" stopIfTrue="1" operator="equal">
      <formula>"C"</formula>
    </cfRule>
    <cfRule type="cellIs" dxfId="60" priority="3" stopIfTrue="1" operator="equal">
      <formula>"B"</formula>
    </cfRule>
  </conditionalFormatting>
  <pageMargins left="0.70866141732283472" right="0.70866141732283472" top="0.74803149606299213" bottom="0.74803149606299213" header="0.31496062992125984" footer="0.31496062992125984"/>
  <pageSetup paperSize="9" scale="89" fitToHeight="0" orientation="landscape"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34998626667073579"/>
  </sheetPr>
  <dimension ref="A1:E93"/>
  <sheetViews>
    <sheetView topLeftCell="A42" workbookViewId="0">
      <selection activeCell="A42" sqref="A42"/>
    </sheetView>
  </sheetViews>
  <sheetFormatPr defaultRowHeight="12.75" x14ac:dyDescent="0.25"/>
  <cols>
    <col min="1" max="1" width="2.59765625" customWidth="1"/>
    <col min="2" max="2" width="1.6640625" customWidth="1"/>
    <col min="3" max="3" width="98.19921875" customWidth="1"/>
    <col min="4" max="4" width="5.3984375" style="7" customWidth="1"/>
    <col min="5" max="5" width="8.59765625" style="139" customWidth="1"/>
  </cols>
  <sheetData>
    <row r="1" spans="1:5" ht="16.149999999999999" x14ac:dyDescent="0.25">
      <c r="A1" s="19" t="s">
        <v>50</v>
      </c>
      <c r="B1" s="19"/>
      <c r="C1" s="19"/>
      <c r="D1" s="52"/>
    </row>
    <row r="2" spans="1:5" ht="23.2" customHeight="1" x14ac:dyDescent="0.25">
      <c r="B2" s="269" t="s">
        <v>227</v>
      </c>
      <c r="C2" s="208"/>
      <c r="D2" s="313">
        <f>表紙!F23</f>
        <v>0</v>
      </c>
      <c r="E2" s="147"/>
    </row>
    <row r="3" spans="1:5" ht="18.75" customHeight="1" x14ac:dyDescent="0.25">
      <c r="A3" s="87">
        <v>1</v>
      </c>
      <c r="B3" s="88" t="s">
        <v>131</v>
      </c>
      <c r="C3" s="88"/>
      <c r="D3" s="173" t="str">
        <f>d.評価結果計算!C5</f>
        <v/>
      </c>
      <c r="E3" s="17" t="str">
        <f>d.評価結果計算!C6</f>
        <v>未回答</v>
      </c>
    </row>
    <row r="4" spans="1:5" ht="18.75" customHeight="1" x14ac:dyDescent="0.25">
      <c r="A4" s="87">
        <v>2</v>
      </c>
      <c r="B4" s="88" t="s">
        <v>132</v>
      </c>
      <c r="C4" s="88"/>
      <c r="D4" s="152"/>
      <c r="E4" s="147"/>
    </row>
    <row r="5" spans="1:5" ht="18.75" customHeight="1" x14ac:dyDescent="0.25">
      <c r="A5" s="12"/>
      <c r="B5" s="3"/>
      <c r="C5" s="207" t="s">
        <v>133</v>
      </c>
      <c r="D5" s="173" t="str">
        <f>d.評価結果計算!E5</f>
        <v/>
      </c>
      <c r="E5" s="17" t="str">
        <f>d.評価結果計算!D6</f>
        <v>未回答</v>
      </c>
    </row>
    <row r="6" spans="1:5" ht="18.75" customHeight="1" x14ac:dyDescent="0.25">
      <c r="A6" s="12"/>
      <c r="B6" s="3"/>
      <c r="C6" s="207" t="s">
        <v>134</v>
      </c>
      <c r="D6" s="173" t="str">
        <f>d.評価結果計算!E5</f>
        <v/>
      </c>
      <c r="E6" s="17" t="str">
        <f>d.評価結果計算!E6</f>
        <v>未回答</v>
      </c>
    </row>
    <row r="7" spans="1:5" ht="18.75" customHeight="1" x14ac:dyDescent="0.25">
      <c r="A7" s="12"/>
      <c r="B7" s="3"/>
      <c r="C7" s="207" t="s">
        <v>135</v>
      </c>
      <c r="D7" s="173" t="str">
        <f>d.評価結果計算!F5</f>
        <v/>
      </c>
      <c r="E7" s="17" t="str">
        <f>d.評価結果計算!F6</f>
        <v>未回答</v>
      </c>
    </row>
    <row r="8" spans="1:5" ht="18.75" customHeight="1" x14ac:dyDescent="0.25">
      <c r="A8" s="87">
        <v>3</v>
      </c>
      <c r="B8" s="88" t="s">
        <v>136</v>
      </c>
      <c r="C8" s="88"/>
      <c r="D8" s="173" t="str">
        <f>d.評価結果計算!G5</f>
        <v/>
      </c>
      <c r="E8" s="17" t="str">
        <f>d.評価結果計算!G6</f>
        <v>未回答</v>
      </c>
    </row>
    <row r="9" spans="1:5" ht="18.75" customHeight="1" thickBot="1" x14ac:dyDescent="0.3">
      <c r="A9" s="87">
        <v>4</v>
      </c>
      <c r="B9" s="88" t="s">
        <v>137</v>
      </c>
      <c r="C9" s="88"/>
      <c r="D9" s="173" t="str">
        <f>d.評価結果計算!H5</f>
        <v/>
      </c>
      <c r="E9" s="17" t="str">
        <f>d.評価結果計算!H6</f>
        <v>未回答</v>
      </c>
    </row>
    <row r="10" spans="1:5" ht="25.5" customHeight="1" thickBot="1" x14ac:dyDescent="0.3">
      <c r="A10" s="145"/>
      <c r="B10" s="146"/>
      <c r="C10" s="148" t="s">
        <v>144</v>
      </c>
      <c r="D10" s="188" t="str">
        <f>d.評価結果計算!J5</f>
        <v/>
      </c>
      <c r="E10" s="147">
        <f>d.評価結果計算!I5</f>
        <v>0</v>
      </c>
    </row>
    <row r="11" spans="1:5" ht="13.6" customHeight="1" x14ac:dyDescent="0.25"/>
    <row r="12" spans="1:5" ht="17.350000000000001" customHeight="1" x14ac:dyDescent="0.25">
      <c r="A12" s="19" t="s">
        <v>51</v>
      </c>
      <c r="B12" s="19"/>
      <c r="C12" s="19"/>
      <c r="D12" s="52"/>
    </row>
    <row r="13" spans="1:5" ht="13.6" customHeight="1" x14ac:dyDescent="0.25">
      <c r="B13" s="209" t="s">
        <v>145</v>
      </c>
    </row>
    <row r="14" spans="1:5" ht="19.45" customHeight="1" x14ac:dyDescent="0.25">
      <c r="A14" s="50">
        <v>1</v>
      </c>
      <c r="B14" s="51" t="str">
        <f>'２．運用状況'!C3</f>
        <v>データの不適切な管理（保管・廃棄等）による情報漏洩への対応</v>
      </c>
      <c r="C14" s="129"/>
      <c r="D14" s="173" t="str">
        <f>d.評価結果計算!C15</f>
        <v/>
      </c>
      <c r="E14" s="136">
        <f>d.評価結果計算!C16</f>
        <v>0</v>
      </c>
    </row>
    <row r="15" spans="1:5" ht="18" customHeight="1" x14ac:dyDescent="0.25">
      <c r="A15" s="10"/>
      <c r="B15" s="43" t="s">
        <v>138</v>
      </c>
      <c r="C15" s="131" t="str">
        <f>'２．運用状況'!D4</f>
        <v>リスクアセスメントに基づいて、機密情報の管理レベル、管理方法を定めていますか。またそれを定期的に見直していますか。</v>
      </c>
      <c r="D15" s="153"/>
      <c r="E15" s="140" t="str">
        <f>IF('２．運用状況'!E4=a.選択肢!$C$5,1,IF('２．運用状況'!E4=a.選択肢!$D$5,0,"未回答"))</f>
        <v>未回答</v>
      </c>
    </row>
    <row r="16" spans="1:5" ht="18" customHeight="1" x14ac:dyDescent="0.25">
      <c r="A16" s="10"/>
      <c r="B16" s="45" t="s">
        <v>139</v>
      </c>
      <c r="C16" s="149" t="str">
        <f>'２．運用状況'!D5</f>
        <v>機密情報について、情報管理台帳を作成して管理していますか。</v>
      </c>
      <c r="D16" s="154"/>
      <c r="E16" s="141" t="str">
        <f>IF('２．運用状況'!E5=a.選択肢!$C$5,1,IF('２．運用状況'!E5=a.選択肢!$D$5,0,"未回答"))</f>
        <v>未回答</v>
      </c>
    </row>
    <row r="17" spans="1:5" ht="18" customHeight="1" x14ac:dyDescent="0.25">
      <c r="A17" s="10"/>
      <c r="B17" s="45" t="s">
        <v>140</v>
      </c>
      <c r="C17" s="149" t="str">
        <f>'２．運用状況'!D6</f>
        <v>機密情報を記録した紙媒体・記憶媒体の保管、廃棄方法等のルールを周知徹底していますか。</v>
      </c>
      <c r="D17" s="154"/>
      <c r="E17" s="141" t="str">
        <f>IF('２．運用状況'!E6=a.選択肢!$C$5,1,IF('２．運用状況'!E6=a.選択肢!$D$5,0,"未回答"))</f>
        <v>未回答</v>
      </c>
    </row>
    <row r="18" spans="1:5" ht="18" customHeight="1" x14ac:dyDescent="0.25">
      <c r="A18" s="10"/>
      <c r="B18" s="45" t="s">
        <v>141</v>
      </c>
      <c r="C18" s="149" t="str">
        <f>'２．運用状況'!D7</f>
        <v>機密情報についてその内容に応じた機密レベルを明示するとともにアクセス権限を明確にして管理していますか。</v>
      </c>
      <c r="D18" s="154"/>
      <c r="E18" s="141" t="str">
        <f>IF('２．運用状況'!E7=a.選択肢!$C$5,1,IF('２．運用状況'!E7=a.選択肢!$D$5,0,"未回答"))</f>
        <v>未回答</v>
      </c>
    </row>
    <row r="19" spans="1:5" ht="18" customHeight="1" x14ac:dyDescent="0.25">
      <c r="A19" s="10"/>
      <c r="B19" s="45" t="s">
        <v>142</v>
      </c>
      <c r="C19" s="150" t="str">
        <f>'２．運用状況'!D8</f>
        <v>機密情報を廃棄した場合は記録を残していますか。</v>
      </c>
      <c r="D19" s="135"/>
      <c r="E19" s="142" t="str">
        <f>IF('２．運用状況'!E8=a.選択肢!$C$5,1,IF('２．運用状況'!E8=a.選択肢!$D$5,0,"未回答"))</f>
        <v>未回答</v>
      </c>
    </row>
    <row r="20" spans="1:5" ht="18" customHeight="1" x14ac:dyDescent="0.25">
      <c r="A20" s="14"/>
      <c r="B20" s="48" t="s">
        <v>143</v>
      </c>
      <c r="C20" s="125" t="str">
        <f>'２．運用状況'!D9</f>
        <v>機密書類は、シュレッダーまたは機密処理ボックスなど、管理レベルに応じた方法で処分していますか。</v>
      </c>
      <c r="D20" s="155"/>
      <c r="E20" s="143" t="str">
        <f>IF('２．運用状況'!E9=a.選択肢!$C$5,1,IF('２．運用状況'!E9=a.選択肢!$D$5,0,"未回答"))</f>
        <v>未回答</v>
      </c>
    </row>
    <row r="21" spans="1:5" ht="21.1" customHeight="1" x14ac:dyDescent="0.25">
      <c r="A21" s="50">
        <f>A14+1</f>
        <v>2</v>
      </c>
      <c r="B21" s="51" t="str">
        <f>'２．運用状況'!C12</f>
        <v>ＰＣ・タブレット・スマートフォン等の盗難、紛失による情報漏洩への対応</v>
      </c>
      <c r="C21" s="128"/>
      <c r="D21" s="173" t="str">
        <f>d.評価結果計算!D15</f>
        <v/>
      </c>
      <c r="E21" s="56">
        <f>d.評価結果計算!D16</f>
        <v>0</v>
      </c>
    </row>
    <row r="22" spans="1:5" ht="18" customHeight="1" x14ac:dyDescent="0.25">
      <c r="A22" s="10"/>
      <c r="B22" s="43" t="s">
        <v>138</v>
      </c>
      <c r="C22" s="131" t="str">
        <f>'２．運用状況'!D13</f>
        <v>ＰＣ・タブレット・スマートフォン等の業務への利用は社有のものに限定していますか。</v>
      </c>
      <c r="D22" s="153"/>
      <c r="E22" s="140" t="str">
        <f>IF('２．運用状況'!E13=a.選択肢!$C$5,1,IF('２．運用状況'!E13=a.選択肢!$D$5,0,"未回答"))</f>
        <v>未回答</v>
      </c>
    </row>
    <row r="23" spans="1:5" ht="18" customHeight="1" x14ac:dyDescent="0.25">
      <c r="A23" s="10"/>
      <c r="B23" s="45" t="s">
        <v>139</v>
      </c>
      <c r="C23" s="149" t="str">
        <f>'２．運用状況'!D14</f>
        <v>社有のＰＣ・タブレット・スマートフォン等について、台帳管理を行っていますか。</v>
      </c>
      <c r="D23" s="154"/>
      <c r="E23" s="141" t="str">
        <f>IF('２．運用状況'!E14=a.選択肢!$C$5,1,IF('２．運用状況'!E14=a.選択肢!$D$5,0,"未回答"))</f>
        <v>未回答</v>
      </c>
    </row>
    <row r="24" spans="1:5" ht="18" customHeight="1" x14ac:dyDescent="0.25">
      <c r="A24" s="10"/>
      <c r="B24" s="45" t="s">
        <v>140</v>
      </c>
      <c r="C24" s="149" t="str">
        <f>'２．運用状況'!D15</f>
        <v>社有のＰＣの社外持出しを、制限・記録していますか。</v>
      </c>
      <c r="D24" s="154"/>
      <c r="E24" s="141" t="str">
        <f>IF('２．運用状況'!E15=a.選択肢!$C$5,1,IF('２．運用状況'!E15=a.選択肢!$D$5,0,"未回答"))</f>
        <v>未回答</v>
      </c>
    </row>
    <row r="25" spans="1:5" ht="18" customHeight="1" x14ac:dyDescent="0.25">
      <c r="A25" s="10"/>
      <c r="B25" s="45" t="s">
        <v>141</v>
      </c>
      <c r="C25" s="149" t="str">
        <f>'２．運用状況'!D16</f>
        <v>社有のＰＣ・タブレット・スマートフォン等の紛失・盗難が発生した際の連絡ルート・連絡方法は決まっていますか。</v>
      </c>
      <c r="D25" s="154"/>
      <c r="E25" s="141" t="str">
        <f>IF('２．運用状況'!E16=a.選択肢!$C$5,1,IF('２．運用状況'!E16=a.選択肢!$D$5,0,"未回答"))</f>
        <v>未回答</v>
      </c>
    </row>
    <row r="26" spans="1:5" ht="18" customHeight="1" x14ac:dyDescent="0.25">
      <c r="A26" s="10"/>
      <c r="B26" s="45" t="s">
        <v>142</v>
      </c>
      <c r="C26" s="150" t="str">
        <f>'２．運用状況'!D17</f>
        <v>社有のＰＣ・タブレット・スマートフォン等の紛失・盗難に備えた技術的な対策（暗号化等）を行っていますか。</v>
      </c>
      <c r="D26" s="135"/>
      <c r="E26" s="142" t="str">
        <f>IF('２．運用状況'!E17=a.選択肢!$C$5,1,IF('２．運用状況'!E17=a.選択肢!$D$5,0,"未回答"))</f>
        <v>未回答</v>
      </c>
    </row>
    <row r="27" spans="1:5" ht="18" customHeight="1" x14ac:dyDescent="0.25">
      <c r="A27" s="14"/>
      <c r="B27" s="48" t="s">
        <v>143</v>
      </c>
      <c r="C27" s="125" t="str">
        <f>'２．運用状況'!D18</f>
        <v>社有のＰＣ・タブレット・スマートフォン等の利用に関するルール等に違反した従業員に対し、注意、警告、懲罰等を行っていますか。</v>
      </c>
      <c r="D27" s="155"/>
      <c r="E27" s="143" t="str">
        <f>IF('２．運用状況'!E18=a.選択肢!$C$5,1,IF('２．運用状況'!E18=a.選択肢!$D$5,0,"未回答"))</f>
        <v>未回答</v>
      </c>
    </row>
    <row r="28" spans="1:5" ht="21.1" customHeight="1" x14ac:dyDescent="0.25">
      <c r="A28" s="50">
        <f>A21+1</f>
        <v>3</v>
      </c>
      <c r="B28" s="51" t="str">
        <f>'２．運用状況'!C21</f>
        <v>ＵＳＢメモリ等の外部記憶媒体の盗難、紛失による情報漏洩への対応</v>
      </c>
      <c r="C28" s="128"/>
      <c r="D28" s="173" t="str">
        <f>d.評価結果計算!E15</f>
        <v/>
      </c>
      <c r="E28" s="56">
        <f>d.評価結果計算!E16</f>
        <v>0</v>
      </c>
    </row>
    <row r="29" spans="1:5" ht="18" customHeight="1" x14ac:dyDescent="0.25">
      <c r="A29" s="10"/>
      <c r="B29" s="43" t="s">
        <v>138</v>
      </c>
      <c r="C29" s="131" t="str">
        <f>'２．運用状況'!D22</f>
        <v>ＵＳＢメモリ等の外部記憶媒体の業務への利用は社有のものに限定していますか。</v>
      </c>
      <c r="D29" s="153"/>
      <c r="E29" s="140" t="str">
        <f>IF('２．運用状況'!E22=a.選択肢!$C$5,1,IF('２．運用状況'!E22=a.選択肢!$D$5,0,"未回答"))</f>
        <v>未回答</v>
      </c>
    </row>
    <row r="30" spans="1:5" ht="18" customHeight="1" x14ac:dyDescent="0.25">
      <c r="A30" s="10"/>
      <c r="B30" s="45" t="s">
        <v>139</v>
      </c>
      <c r="C30" s="149" t="str">
        <f>'２．運用状況'!D23</f>
        <v>ＵＳＢメモリ等の外部記憶媒体について、台帳管理を行っていますか。</v>
      </c>
      <c r="D30" s="154"/>
      <c r="E30" s="141" t="str">
        <f>IF('２．運用状況'!E23=a.選択肢!$C$5,1,IF('２．運用状況'!E23=a.選択肢!$D$5,0,"未回答"))</f>
        <v>未回答</v>
      </c>
    </row>
    <row r="31" spans="1:5" ht="18" customHeight="1" x14ac:dyDescent="0.25">
      <c r="A31" s="10"/>
      <c r="B31" s="45" t="s">
        <v>140</v>
      </c>
      <c r="C31" s="149" t="str">
        <f>'２．運用状況'!D24</f>
        <v>ＵＳＢメモリ等の外部記憶媒体の社外持出しを、制限・記録していますか。</v>
      </c>
      <c r="D31" s="154"/>
      <c r="E31" s="141" t="str">
        <f>IF('２．運用状況'!E24=a.選択肢!$C$5,1,IF('２．運用状況'!E24=a.選択肢!$D$5,0,"未回答"))</f>
        <v>未回答</v>
      </c>
    </row>
    <row r="32" spans="1:5" ht="18" customHeight="1" x14ac:dyDescent="0.25">
      <c r="A32" s="10"/>
      <c r="B32" s="45" t="s">
        <v>141</v>
      </c>
      <c r="C32" s="149" t="str">
        <f>'２．運用状況'!D25</f>
        <v>ＵＳＢメモリ等の外部記憶媒体の紛失・盗難が発生した際の連絡ルート・連絡方法は決まっていますか。</v>
      </c>
      <c r="D32" s="154"/>
      <c r="E32" s="141" t="str">
        <f>IF('２．運用状況'!E25=a.選択肢!$C$5,1,IF('２．運用状況'!E25=a.選択肢!$D$5,0,"未回答"))</f>
        <v>未回答</v>
      </c>
    </row>
    <row r="33" spans="1:5" ht="18" customHeight="1" x14ac:dyDescent="0.25">
      <c r="A33" s="10"/>
      <c r="B33" s="45" t="s">
        <v>142</v>
      </c>
      <c r="C33" s="150" t="str">
        <f>'２．運用状況'!D26</f>
        <v>ＵＳＢメモリ等の外部記憶媒体の紛失・盗難に備えた技術的な対策（暗号化等）を行っていますか。</v>
      </c>
      <c r="D33" s="135"/>
      <c r="E33" s="142" t="str">
        <f>IF('２．運用状況'!E26=a.選択肢!$C$5,1,IF('２．運用状況'!E26=a.選択肢!$D$5,0,"未回答"))</f>
        <v>未回答</v>
      </c>
    </row>
    <row r="34" spans="1:5" ht="18" customHeight="1" x14ac:dyDescent="0.25">
      <c r="A34" s="14"/>
      <c r="B34" s="48" t="s">
        <v>143</v>
      </c>
      <c r="C34" s="125" t="str">
        <f>'２．運用状況'!D27</f>
        <v>ＵＳＢメモリ等の外部記憶媒体の利用関するルール等に違反した従業員に対し、注意、警告、懲罰等を行っていますか。</v>
      </c>
      <c r="D34" s="155"/>
      <c r="E34" s="143" t="str">
        <f>IF('２．運用状況'!E27=a.選択肢!$C$5,1,IF('２．運用状況'!E27=a.選択肢!$D$5,0,"未回答"))</f>
        <v>未回答</v>
      </c>
    </row>
    <row r="35" spans="1:5" ht="20.350000000000001" customHeight="1" x14ac:dyDescent="0.25">
      <c r="A35" s="50">
        <f>A28+1</f>
        <v>4</v>
      </c>
      <c r="B35" s="51" t="str">
        <f>'２．運用状況'!C30</f>
        <v>ネットワーク利用による情報漏洩への対応</v>
      </c>
      <c r="C35" s="129"/>
      <c r="D35" s="173" t="str">
        <f>d.評価結果計算!F15</f>
        <v/>
      </c>
      <c r="E35" s="56">
        <f>d.評価結果計算!F16</f>
        <v>0</v>
      </c>
    </row>
    <row r="36" spans="1:5" ht="17.2" customHeight="1" x14ac:dyDescent="0.25">
      <c r="A36" s="10"/>
      <c r="B36" s="43" t="s">
        <v>138</v>
      </c>
      <c r="C36" s="131" t="str">
        <f>'２．運用状況'!D31</f>
        <v>インターネットで閲覧できるサイトを制限していますか。</v>
      </c>
      <c r="D36" s="153"/>
      <c r="E36" s="140" t="str">
        <f>IF('２．運用状況'!E31=a.選択肢!$C$5,1,IF('２．運用状況'!E31=a.選択肢!$D$5,0,"未回答"))</f>
        <v>未回答</v>
      </c>
    </row>
    <row r="37" spans="1:5" ht="17.2" customHeight="1" x14ac:dyDescent="0.25">
      <c r="A37" s="10"/>
      <c r="B37" s="45" t="s">
        <v>139</v>
      </c>
      <c r="C37" s="149" t="str">
        <f>'２．運用状況'!D32</f>
        <v>インターネットの利用状況の監視を行い、通信記録を一定期間保存していますか。</v>
      </c>
      <c r="D37" s="154"/>
      <c r="E37" s="141" t="str">
        <f>IF('２．運用状況'!E32=a.選択肢!$C$5,1,IF('２．運用状況'!E32=a.選択肢!$D$5,0,"未回答"))</f>
        <v>未回答</v>
      </c>
    </row>
    <row r="38" spans="1:5" ht="17.2" customHeight="1" x14ac:dyDescent="0.25">
      <c r="A38" s="10"/>
      <c r="B38" s="45" t="s">
        <v>140</v>
      </c>
      <c r="C38" s="149" t="str">
        <f>'２．運用状況'!D33</f>
        <v>クラウドサービスの利用は禁止又は会社指定のサービスに限定していますか。</v>
      </c>
      <c r="D38" s="154"/>
      <c r="E38" s="141" t="str">
        <f>IF('２．運用状況'!E33=a.選択肢!$C$5,1,IF('２．運用状況'!E33=a.選択肢!$D$5,0,"未回答"))</f>
        <v>未回答</v>
      </c>
    </row>
    <row r="39" spans="1:5" ht="17.2" customHeight="1" x14ac:dyDescent="0.25">
      <c r="A39" s="10"/>
      <c r="B39" s="45" t="s">
        <v>141</v>
      </c>
      <c r="C39" s="149" t="str">
        <f>'２．運用状況'!D34</f>
        <v>電子メールの利用状況の監視を行い、通信記録を一定期間保存していますか。</v>
      </c>
      <c r="D39" s="154"/>
      <c r="E39" s="141" t="str">
        <f>IF('２．運用状況'!E34=a.選択肢!$C$5,1,IF('２．運用状況'!E34=a.選択肢!$D$5,0,"未回答"))</f>
        <v>未回答</v>
      </c>
    </row>
    <row r="40" spans="1:5" x14ac:dyDescent="0.25">
      <c r="A40" s="10"/>
      <c r="B40" s="45" t="s">
        <v>142</v>
      </c>
      <c r="C40" s="150" t="str">
        <f>'２．運用状況'!D35</f>
        <v>社有PCの社外ネットワーク（出張先のホテル、自宅など）への接続を禁止又は制限していますか。</v>
      </c>
      <c r="D40" s="135"/>
      <c r="E40" s="142" t="str">
        <f>IF('２．運用状況'!E35=a.選択肢!$C$5,1,IF('２．運用状況'!E35=a.選択肢!$D$5,0,"未回答"))</f>
        <v>未回答</v>
      </c>
    </row>
    <row r="41" spans="1:5" x14ac:dyDescent="0.25">
      <c r="A41" s="14"/>
      <c r="B41" s="48" t="s">
        <v>143</v>
      </c>
      <c r="C41" s="125" t="str">
        <f>'２．運用状況'!D36</f>
        <v>ネットワーク利用に関するルール等に違反した従業員に対し、注意、警告、懲罰等を行っていますか。</v>
      </c>
      <c r="D41" s="155"/>
      <c r="E41" s="143" t="str">
        <f>IF('２．運用状況'!E36=a.選択肢!$C$5,1,IF('２．運用状況'!E36=a.選択肢!$D$5,0,"未回答"))</f>
        <v>未回答</v>
      </c>
    </row>
    <row r="42" spans="1:5" ht="24.1" customHeight="1" x14ac:dyDescent="0.25">
      <c r="A42" s="50">
        <f>A35+1</f>
        <v>5</v>
      </c>
      <c r="B42" s="51" t="str">
        <f>'２．運用状況'!C39</f>
        <v>社内PCのウイルスやスパイウェア感染による情報漏洩への対応</v>
      </c>
      <c r="C42" s="129"/>
      <c r="D42" s="173" t="str">
        <f>d.評価結果計算!G15</f>
        <v/>
      </c>
      <c r="E42" s="136">
        <f>d.評価結果計算!G16</f>
        <v>0</v>
      </c>
    </row>
    <row r="43" spans="1:5" ht="18" customHeight="1" x14ac:dyDescent="0.25">
      <c r="A43" s="10"/>
      <c r="B43" s="43" t="s">
        <v>138</v>
      </c>
      <c r="C43" s="131" t="str">
        <f>'２．運用状況'!D40</f>
        <v>社外から持ち込んだ外部記憶媒体を社有ＰＣで利用する前にウイルスチェックを行っていますか。</v>
      </c>
      <c r="D43" s="153"/>
      <c r="E43" s="140" t="str">
        <f>IF('２．運用状況'!E40=a.選択肢!$C$5,1,IF('２．運用状況'!E40=a.選択肢!$D$5,0,"未回答"))</f>
        <v>未回答</v>
      </c>
    </row>
    <row r="44" spans="1:5" ht="18" customHeight="1" x14ac:dyDescent="0.25">
      <c r="A44" s="10"/>
      <c r="B44" s="45" t="s">
        <v>139</v>
      </c>
      <c r="C44" s="149" t="str">
        <f>'２．運用状況'!D41</f>
        <v>社有ＰＣについて、月に１回以上、ウイルスチェックを実施していますか。</v>
      </c>
      <c r="D44" s="154"/>
      <c r="E44" s="141" t="str">
        <f>IF('２．運用状況'!E41=a.選択肢!$C$5,1,IF('２．運用状況'!E41=a.選択肢!$D$5,0,"未回答"))</f>
        <v>未回答</v>
      </c>
    </row>
    <row r="45" spans="1:5" ht="18" customHeight="1" x14ac:dyDescent="0.25">
      <c r="A45" s="10"/>
      <c r="B45" s="45" t="s">
        <v>140</v>
      </c>
      <c r="C45" s="149" t="str">
        <f>'２．運用状況'!D42</f>
        <v>社外からの電子メールの添付ファイルについて、ファイルを開く前にウイルスチェックを実施していますか。</v>
      </c>
      <c r="D45" s="154"/>
      <c r="E45" s="141" t="str">
        <f>IF('２．運用状況'!E42=a.選択肢!$C$5,1,IF('２．運用状況'!E42=a.選択肢!$D$5,0,"未回答"))</f>
        <v>未回答</v>
      </c>
    </row>
    <row r="46" spans="1:5" ht="18" customHeight="1" x14ac:dyDescent="0.25">
      <c r="A46" s="10"/>
      <c r="B46" s="45" t="s">
        <v>141</v>
      </c>
      <c r="C46" s="149" t="str">
        <f>'２．運用状況'!D43</f>
        <v>ウイルス検知ソフトウェアおよびウイルス定義ファイルは常に最新版となるよう更新していますか。</v>
      </c>
      <c r="D46" s="154"/>
      <c r="E46" s="141" t="str">
        <f>IF('２．運用状況'!E43=a.選択肢!$C$5,1,IF('２．運用状況'!E43=a.選択肢!$D$5,0,"未回答"))</f>
        <v>未回答</v>
      </c>
    </row>
    <row r="47" spans="1:5" ht="18" customHeight="1" x14ac:dyDescent="0.25">
      <c r="A47" s="10"/>
      <c r="B47" s="45" t="s">
        <v>142</v>
      </c>
      <c r="C47" s="150" t="str">
        <f>'２．運用状況'!D44</f>
        <v>インターネットから社有PCにソフトウェアをダウンロードすることを禁止又は制限していますか。</v>
      </c>
      <c r="D47" s="135"/>
      <c r="E47" s="142" t="str">
        <f>IF('２．運用状況'!E44=a.選択肢!$C$5,1,IF('２．運用状況'!E44=a.選択肢!$D$5,0,"未回答"))</f>
        <v>未回答</v>
      </c>
    </row>
    <row r="48" spans="1:5" ht="18" customHeight="1" x14ac:dyDescent="0.25">
      <c r="A48" s="14"/>
      <c r="B48" s="48" t="s">
        <v>143</v>
      </c>
      <c r="C48" s="125" t="str">
        <f>'２．運用状況'!D45</f>
        <v>ウイルス検知または感染した際の対応方法を社内に周知徹底していますか。</v>
      </c>
      <c r="D48" s="155"/>
      <c r="E48" s="143" t="str">
        <f>IF('２．運用状況'!E45=a.選択肢!$C$5,1,IF('２．運用状況'!E45=a.選択肢!$D$5,0,"未回答"))</f>
        <v>未回答</v>
      </c>
    </row>
    <row r="49" spans="1:5" ht="24.1" customHeight="1" x14ac:dyDescent="0.25">
      <c r="A49" s="50">
        <f>A42+1</f>
        <v>6</v>
      </c>
      <c r="B49" s="51" t="str">
        <f>'２．運用状況'!C48</f>
        <v>ネットワーク上のハッキングによる情報漏洩への対応</v>
      </c>
      <c r="C49" s="129"/>
      <c r="D49" s="173" t="str">
        <f>d.評価結果計算!H15</f>
        <v/>
      </c>
      <c r="E49" s="136">
        <f>d.評価結果計算!H16</f>
        <v>0</v>
      </c>
    </row>
    <row r="50" spans="1:5" ht="18" customHeight="1" x14ac:dyDescent="0.25">
      <c r="A50" s="10"/>
      <c r="B50" s="43" t="s">
        <v>138</v>
      </c>
      <c r="C50" s="131" t="str">
        <f>'２．運用状況'!D49</f>
        <v>ユーザーIDの棚卸を定期的に行っていますか。</v>
      </c>
      <c r="D50" s="153"/>
      <c r="E50" s="140" t="str">
        <f>IF('２．運用状況'!E49=a.選択肢!$C$5,1,IF('２．運用状況'!E49=a.選択肢!$D$5,0,"未回答"))</f>
        <v>未回答</v>
      </c>
    </row>
    <row r="51" spans="1:5" ht="18" customHeight="1" x14ac:dyDescent="0.25">
      <c r="A51" s="10"/>
      <c r="B51" s="45" t="s">
        <v>139</v>
      </c>
      <c r="C51" s="149" t="str">
        <f>'２．運用状況'!D50</f>
        <v>パスワードを定期的に変更するシステムとなっていますか。（変更しないとシステム利用不可となるようなシステム）</v>
      </c>
      <c r="D51" s="154"/>
      <c r="E51" s="141" t="str">
        <f>IF('２．運用状況'!E50=a.選択肢!$C$5,1,IF('２．運用状況'!E50=a.選択肢!$D$5,0,"未回答"))</f>
        <v>未回答</v>
      </c>
    </row>
    <row r="52" spans="1:5" ht="18" customHeight="1" x14ac:dyDescent="0.25">
      <c r="A52" s="10"/>
      <c r="B52" s="45" t="s">
        <v>140</v>
      </c>
      <c r="C52" s="149" t="str">
        <f>'２．運用状況'!D51</f>
        <v>特権IDの管理は一元的に行い、必要に応じ貸し出すとともに、パスワードをその都度変更していますか。</v>
      </c>
      <c r="D52" s="154"/>
      <c r="E52" s="141" t="str">
        <f>IF('２．運用状況'!E51=a.選択肢!$C$5,1,IF('２．運用状況'!E51=a.選択肢!$D$5,0,"未回答"))</f>
        <v>未回答</v>
      </c>
    </row>
    <row r="53" spans="1:5" ht="18" customHeight="1" x14ac:dyDescent="0.25">
      <c r="A53" s="10"/>
      <c r="B53" s="45" t="s">
        <v>141</v>
      </c>
      <c r="C53" s="149" t="str">
        <f>'２．運用状況'!D52</f>
        <v>ネットワーク内のＰＣ全てに侵入防止ソフト及びウイルス除去ソフトを入れ、OSも含めて常に最新の状態に保っていますか。</v>
      </c>
      <c r="D53" s="154"/>
      <c r="E53" s="141" t="str">
        <f>IF('２．運用状況'!E52=a.選択肢!$C$5,1,IF('２．運用状況'!E52=a.選択肢!$D$5,0,"未回答"))</f>
        <v>未回答</v>
      </c>
    </row>
    <row r="54" spans="1:5" ht="18" customHeight="1" x14ac:dyDescent="0.25">
      <c r="A54" s="10"/>
      <c r="B54" s="45" t="s">
        <v>142</v>
      </c>
      <c r="C54" s="150" t="str">
        <f>'２．運用状況'!D53</f>
        <v>共有サーバ（ファイルサーバ）内の情報を暗号化していますか。</v>
      </c>
      <c r="D54" s="135"/>
      <c r="E54" s="142" t="str">
        <f>IF('２．運用状況'!E53=a.選択肢!$C$5,1,IF('２．運用状況'!E53=a.選択肢!$D$5,0,"未回答"))</f>
        <v>未回答</v>
      </c>
    </row>
    <row r="55" spans="1:5" ht="18" customHeight="1" x14ac:dyDescent="0.25">
      <c r="A55" s="14"/>
      <c r="B55" s="48" t="s">
        <v>143</v>
      </c>
      <c r="C55" s="125" t="str">
        <f>'２．運用状況'!D54</f>
        <v>Firewall、侵入検知システム（IDS）、侵入防御システム（IPS）などの侵入対策を行っていますか。</v>
      </c>
      <c r="D55" s="155"/>
      <c r="E55" s="143" t="str">
        <f>IF('２．運用状況'!E54=a.選択肢!$C$5,1,IF('２．運用状況'!E54=a.選択肢!$D$5,0,"未回答"))</f>
        <v>未回答</v>
      </c>
    </row>
    <row r="56" spans="1:5" ht="21.75" customHeight="1" x14ac:dyDescent="0.25">
      <c r="A56" s="50">
        <f>A49+1</f>
        <v>7</v>
      </c>
      <c r="B56" s="51" t="str">
        <f>'２．運用状況'!C57</f>
        <v>情報機器処分時のデータ消去が不十分だったことによる漏洩</v>
      </c>
      <c r="C56" s="175"/>
      <c r="D56" s="176"/>
      <c r="E56" s="136"/>
    </row>
    <row r="57" spans="1:5" ht="17.350000000000001" customHeight="1" x14ac:dyDescent="0.25">
      <c r="A57" s="57"/>
      <c r="B57" s="58" t="str">
        <f>'２．運用状況'!C58</f>
        <v>1)情報機器を処分する際、データ消去を自社で行っていますか？　　　　　　　　　　　　①Yesを選択すると設問が表示されます⇒</v>
      </c>
      <c r="C57" s="130"/>
      <c r="D57" s="157" t="str">
        <f>'２．運用状況'!E58</f>
        <v>回答を選んでください</v>
      </c>
      <c r="E57" s="137"/>
    </row>
    <row r="58" spans="1:5" ht="17.350000000000001" customHeight="1" x14ac:dyDescent="0.25">
      <c r="A58" s="23"/>
      <c r="B58" s="60" t="s">
        <v>70</v>
      </c>
      <c r="C58" s="126"/>
      <c r="D58" s="173" t="str">
        <f>IF(d.評価結果計算!I14=0,d.評価結果計算!I15,"")</f>
        <v/>
      </c>
      <c r="E58" s="138">
        <f>d.評価結果計算!I16</f>
        <v>0</v>
      </c>
    </row>
    <row r="59" spans="1:5" ht="18" customHeight="1" x14ac:dyDescent="0.25">
      <c r="A59" s="10"/>
      <c r="B59" s="43" t="s">
        <v>138</v>
      </c>
      <c r="C59" s="131" t="str">
        <f>'２．運用状況'!D60</f>
        <v>データ消去についての社内で統一したルールと手順はありますか。</v>
      </c>
      <c r="D59" s="153"/>
      <c r="E59" s="140" t="str">
        <f>IF('２．運用状況'!$E60=a.選択肢!$C$5,1,IF('２．運用状況'!$E60=a.選択肢!$D$5,0,IF($D$58="N/A","対象外","未回答")))</f>
        <v>未回答</v>
      </c>
    </row>
    <row r="60" spans="1:5" ht="18" customHeight="1" x14ac:dyDescent="0.25">
      <c r="A60" s="10"/>
      <c r="B60" s="45" t="s">
        <v>139</v>
      </c>
      <c r="C60" s="149" t="str">
        <f>'２．運用状況'!D61</f>
        <v>データ消去を一元的に行う部署は決まっていますか。</v>
      </c>
      <c r="D60" s="154"/>
      <c r="E60" s="144" t="str">
        <f>IF('２．運用状況'!$E61=a.選択肢!$C$5,1,IF('２．運用状況'!$E61=a.選択肢!$D$5,0,IF($D$58="N/A","対象外","未回答")))</f>
        <v>未回答</v>
      </c>
    </row>
    <row r="61" spans="1:5" ht="19.45" customHeight="1" x14ac:dyDescent="0.25">
      <c r="A61" s="10"/>
      <c r="B61" s="45" t="s">
        <v>140</v>
      </c>
      <c r="C61" s="149" t="str">
        <f>'２．運用状況'!D62</f>
        <v>データ消去は、専用のデータ消去ソフトの利用、強磁気破壊装置の利用、ハードディスクの物理的破壊のいずれかの方法で行っていますか。</v>
      </c>
      <c r="D61" s="154"/>
      <c r="E61" s="141" t="str">
        <f>IF('２．運用状況'!$E62=a.選択肢!$C$5,1,IF('２．運用状況'!$E62=a.選択肢!$D$5,0,IF($D$58="N/A","対象外","未回答")))</f>
        <v>未回答</v>
      </c>
    </row>
    <row r="62" spans="1:5" ht="18" customHeight="1" x14ac:dyDescent="0.25">
      <c r="A62" s="10"/>
      <c r="B62" s="45" t="s">
        <v>141</v>
      </c>
      <c r="C62" s="149" t="str">
        <f>'２．運用状況'!D63</f>
        <v>データ消去作業は複数名で行っていますか。</v>
      </c>
      <c r="D62" s="154"/>
      <c r="E62" s="141" t="str">
        <f>IF('２．運用状況'!$E63=a.選択肢!$C$5,1,IF('２．運用状況'!$E63=a.選択肢!$D$5,0,IF($D$58="N/A","対象外","未回答")))</f>
        <v>未回答</v>
      </c>
    </row>
    <row r="63" spans="1:5" ht="18" customHeight="1" x14ac:dyDescent="0.25">
      <c r="A63" s="10"/>
      <c r="B63" s="45" t="s">
        <v>142</v>
      </c>
      <c r="C63" s="150" t="str">
        <f>'２．運用状況'!D64</f>
        <v>対象となった機器が全台漏れなく作業されたことを確認していますか。</v>
      </c>
      <c r="D63" s="135"/>
      <c r="E63" s="141" t="str">
        <f>IF('２．運用状況'!$E64=a.選択肢!$C$5,1,IF('２．運用状況'!$E64=a.選択肢!$D$5,0,IF($D$58="N/A","対象外","未回答")))</f>
        <v>未回答</v>
      </c>
    </row>
    <row r="64" spans="1:5" ht="18" customHeight="1" x14ac:dyDescent="0.25">
      <c r="A64" s="10"/>
      <c r="B64" s="48" t="s">
        <v>143</v>
      </c>
      <c r="C64" s="125" t="str">
        <f>'２．運用状況'!D65</f>
        <v>データ消去作業後に、サンプル等で確実にデータが消去されたことを確認してますか。</v>
      </c>
      <c r="D64" s="155"/>
      <c r="E64" s="143" t="str">
        <f>IF('２．運用状況'!$E65=a.選択肢!$C$5,1,IF('２．運用状況'!$E65=a.選択肢!$D$5,0,IF($D$58="N/A","対象外","未回答")))</f>
        <v>未回答</v>
      </c>
    </row>
    <row r="65" spans="1:5" ht="18.75" customHeight="1" x14ac:dyDescent="0.25">
      <c r="A65" s="10"/>
      <c r="B65" s="58" t="str">
        <f>'２．運用状況'!C68</f>
        <v>2)情報機器を処分する際、データ消去を外部業者に委託していますか？　　　　　　　①Yesを選択すると設問が表示されます⇒</v>
      </c>
      <c r="C65" s="130"/>
      <c r="D65" s="157" t="str">
        <f>'２．運用状況'!E68</f>
        <v>回答を選んでください</v>
      </c>
      <c r="E65" s="137"/>
    </row>
    <row r="66" spans="1:5" ht="17.350000000000001" customHeight="1" x14ac:dyDescent="0.25">
      <c r="A66" s="10"/>
      <c r="B66" s="61" t="s">
        <v>69</v>
      </c>
      <c r="C66" s="127"/>
      <c r="D66" s="173" t="str">
        <f>IF(d.評価結果計算!J14=0,d.評価結果計算!J15,"")</f>
        <v/>
      </c>
      <c r="E66" s="138">
        <f>d.評価結果計算!J16</f>
        <v>0</v>
      </c>
    </row>
    <row r="67" spans="1:5" ht="18" customHeight="1" x14ac:dyDescent="0.25">
      <c r="A67" s="10"/>
      <c r="B67" s="43" t="s">
        <v>138</v>
      </c>
      <c r="C67" s="131" t="str">
        <f>'２．運用状況'!D70</f>
        <v>データ消去についての社内で統一したルールと手順はありますか。</v>
      </c>
      <c r="D67" s="153"/>
      <c r="E67" s="140" t="str">
        <f>IF('２．運用状況'!$E70=a.選択肢!$C$5,1,IF('２．運用状況'!$E70=a.選択肢!$D$5,0,IF($D$66="N/A","対象外","未回答")))</f>
        <v>未回答</v>
      </c>
    </row>
    <row r="68" spans="1:5" ht="18" customHeight="1" x14ac:dyDescent="0.25">
      <c r="A68" s="10"/>
      <c r="B68" s="45" t="s">
        <v>139</v>
      </c>
      <c r="C68" s="151" t="str">
        <f>'２．運用状況'!D71</f>
        <v>外部業者への依頼を一元的に行う部署は決まっていますか。</v>
      </c>
      <c r="D68" s="156"/>
      <c r="E68" s="144" t="str">
        <f>IF('２．運用状況'!$E71=a.選択肢!$C$5,1,IF('２．運用状況'!$E71=a.選択肢!$D$5,0,IF($D$66="N/A","対象外","未回答")))</f>
        <v>未回答</v>
      </c>
    </row>
    <row r="69" spans="1:5" ht="18" customHeight="1" x14ac:dyDescent="0.25">
      <c r="A69" s="10"/>
      <c r="B69" s="45" t="s">
        <v>140</v>
      </c>
      <c r="C69" s="149" t="str">
        <f>'２．運用状況'!D72</f>
        <v>外部業者がどのような方法でデータ消去しているかを把握していますか。</v>
      </c>
      <c r="D69" s="154"/>
      <c r="E69" s="141" t="str">
        <f>IF('２．運用状況'!$E72=a.選択肢!$C$5,1,IF('２．運用状況'!$E72=a.選択肢!$D$5,0,IF($D$66="N/A","対象外","未回答")))</f>
        <v>未回答</v>
      </c>
    </row>
    <row r="70" spans="1:5" ht="18" customHeight="1" x14ac:dyDescent="0.25">
      <c r="A70" s="10"/>
      <c r="B70" s="45" t="s">
        <v>141</v>
      </c>
      <c r="C70" s="149" t="str">
        <f>'２．運用状況'!D73</f>
        <v>データ消去後、委託業者から破壊証明書を入手していますか。</v>
      </c>
      <c r="D70" s="154"/>
      <c r="E70" s="141" t="str">
        <f>IF('２．運用状況'!$E73=a.選択肢!$C$5,1,IF('２．運用状況'!$E73=a.選択肢!$D$5,0,IF($D$66="N/A","対象外","未回答")))</f>
        <v>未回答</v>
      </c>
    </row>
    <row r="71" spans="1:5" ht="18" customHeight="1" x14ac:dyDescent="0.25">
      <c r="A71" s="10"/>
      <c r="B71" s="45" t="s">
        <v>142</v>
      </c>
      <c r="C71" s="149" t="str">
        <f>'２．運用状況'!D74</f>
        <v>対象となる機器を全台漏れなく外部業者に引き渡したことを確認していますか。</v>
      </c>
      <c r="D71" s="154"/>
      <c r="E71" s="141" t="str">
        <f>IF('２．運用状況'!$E74=a.選択肢!$C$5,1,IF('２．運用状況'!$E74=a.選択肢!$D$5,0,IF($D$66="N/A","対象外","未回答")))</f>
        <v>未回答</v>
      </c>
    </row>
    <row r="72" spans="1:5" ht="18" customHeight="1" x14ac:dyDescent="0.25">
      <c r="A72" s="14"/>
      <c r="B72" s="48" t="s">
        <v>143</v>
      </c>
      <c r="C72" s="125" t="str">
        <f>'２．運用状況'!D75</f>
        <v>データ消去作業後に、サンプル等で確実にデータが消去されたことを確認してますか。</v>
      </c>
      <c r="D72" s="155"/>
      <c r="E72" s="143" t="str">
        <f>IF('２．運用状況'!$E75=a.選択肢!$C$5,1,IF('２．運用状況'!$E75=a.選択肢!$D$5,0,IF($D$66="N/A","対象外","未回答")))</f>
        <v>未回答</v>
      </c>
    </row>
    <row r="73" spans="1:5" ht="21.1" customHeight="1" x14ac:dyDescent="0.25">
      <c r="A73" s="50">
        <v>8</v>
      </c>
      <c r="B73" s="51" t="str">
        <f>'２．運用状況'!C78</f>
        <v>社員の故意による情報漏洩への対応</v>
      </c>
      <c r="C73" s="129"/>
      <c r="D73" s="173" t="str">
        <f>d.評価結果計算!K15</f>
        <v/>
      </c>
      <c r="E73" s="136">
        <f>d.評価結果計算!K16</f>
        <v>0</v>
      </c>
    </row>
    <row r="74" spans="1:5" ht="18" customHeight="1" x14ac:dyDescent="0.25">
      <c r="A74" s="10"/>
      <c r="B74" s="43" t="s">
        <v>138</v>
      </c>
      <c r="C74" s="131" t="str">
        <f>'２．運用状況'!D79</f>
        <v>守秘義務など情報セキュリティに関する誓約書を従業員から入手していますか。</v>
      </c>
      <c r="D74" s="153"/>
      <c r="E74" s="140" t="str">
        <f>IF('２．運用状況'!E79=a.選択肢!$C$5,1,IF('２．運用状況'!E79=a.選択肢!$D$5,0,"未回答"))</f>
        <v>未回答</v>
      </c>
    </row>
    <row r="75" spans="1:5" ht="18" customHeight="1" x14ac:dyDescent="0.25">
      <c r="A75" s="10"/>
      <c r="B75" s="45" t="s">
        <v>139</v>
      </c>
      <c r="C75" s="149" t="str">
        <f>'２．運用状況'!D80</f>
        <v>ＰＣのファイルの操作やアプリケーションの利用を監視、記録するシステムを導入していますか。</v>
      </c>
      <c r="D75" s="154"/>
      <c r="E75" s="141" t="str">
        <f>IF('２．運用状況'!E80=a.選択肢!$C$5,1,IF('２．運用状況'!E80=a.選択肢!$D$5,0,"未回答"))</f>
        <v>未回答</v>
      </c>
    </row>
    <row r="76" spans="1:5" ht="28.6" customHeight="1" x14ac:dyDescent="0.25">
      <c r="A76" s="10"/>
      <c r="B76" s="45" t="s">
        <v>140</v>
      </c>
      <c r="C76" s="149" t="str">
        <f>'２．運用状況'!D81</f>
        <v>退職した従業員（社員・派遣社員等）のIDを即時に削除していますか。また、異動した場合は速やかにアクセス権限を変更していますか。</v>
      </c>
      <c r="D76" s="154"/>
      <c r="E76" s="141" t="str">
        <f>IF('２．運用状況'!E81=a.選択肢!$C$5,1,IF('２．運用状況'!E81=a.選択肢!$D$5,0,"未回答"))</f>
        <v>未回答</v>
      </c>
    </row>
    <row r="77" spans="1:5" ht="18" customHeight="1" x14ac:dyDescent="0.25">
      <c r="A77" s="10"/>
      <c r="B77" s="45" t="s">
        <v>141</v>
      </c>
      <c r="C77" s="149" t="str">
        <f>'２．運用状況'!D82</f>
        <v>社外へのメール送信時に上司の内容確認、送信承認を行うシステムが導入されていますか。</v>
      </c>
      <c r="D77" s="154"/>
      <c r="E77" s="141" t="str">
        <f>IF('２．運用状況'!E82=a.選択肢!$C$5,1,IF('２．運用状況'!E82=a.選択肢!$D$5,0,"未回答"))</f>
        <v>未回答</v>
      </c>
    </row>
    <row r="78" spans="1:5" ht="18" customHeight="1" x14ac:dyDescent="0.25">
      <c r="A78" s="10"/>
      <c r="B78" s="45" t="s">
        <v>142</v>
      </c>
      <c r="C78" s="150" t="str">
        <f>'２．運用状況'!D83</f>
        <v>個人所有の端末（PC、タブレット、スマートフォン）の社内ネットワークへの接続を禁止又は制限していますか。</v>
      </c>
      <c r="D78" s="135"/>
      <c r="E78" s="142" t="str">
        <f>IF('２．運用状況'!E83=a.選択肢!$C$5,1,IF('２．運用状況'!E83=a.選択肢!$D$5,0,"未回答"))</f>
        <v>未回答</v>
      </c>
    </row>
    <row r="79" spans="1:5" ht="18" customHeight="1" x14ac:dyDescent="0.25">
      <c r="A79" s="14"/>
      <c r="B79" s="48" t="s">
        <v>143</v>
      </c>
      <c r="C79" s="125" t="str">
        <f>'２．運用状況'!D84</f>
        <v>入退出管理、監視カメラ等、社員の行動を監視するシステムが導入されていますか。</v>
      </c>
      <c r="D79" s="155"/>
      <c r="E79" s="143" t="str">
        <f>IF('２．運用状況'!E84=a.選択肢!$C$5,1,IF('２．運用状況'!E84=a.選択肢!$D$5,0,"未回答"))</f>
        <v>未回答</v>
      </c>
    </row>
    <row r="80" spans="1:5" ht="21.1" customHeight="1" x14ac:dyDescent="0.25">
      <c r="A80" s="50">
        <v>9</v>
      </c>
      <c r="B80" s="51" t="str">
        <f>'２．運用状況'!C87</f>
        <v>委託業者からの情報漏洩への対応</v>
      </c>
      <c r="C80" s="129"/>
      <c r="D80" s="173" t="str">
        <f>d.評価結果計算!L15</f>
        <v/>
      </c>
      <c r="E80" s="136">
        <f>d.評価結果計算!L16</f>
        <v>0</v>
      </c>
    </row>
    <row r="81" spans="1:5" ht="19.45" customHeight="1" x14ac:dyDescent="0.25">
      <c r="A81" s="10"/>
      <c r="B81" s="43" t="s">
        <v>138</v>
      </c>
      <c r="C81" s="131" t="str">
        <f>'２．運用状況'!D88</f>
        <v>外部委託先の選定基準、契約手続き(適正な作業契約のため、契約手続および責任者の承認手続き)は、明確に定められていますか？</v>
      </c>
      <c r="D81" s="153"/>
      <c r="E81" s="140" t="str">
        <f>IF('２．運用状況'!E88=a.選択肢!$C$5,1,IF('２．運用状況'!E88=a.選択肢!$D$5,0,"未回答"))</f>
        <v>未回答</v>
      </c>
    </row>
    <row r="82" spans="1:5" ht="18" customHeight="1" x14ac:dyDescent="0.25">
      <c r="A82" s="10"/>
      <c r="B82" s="45" t="s">
        <v>139</v>
      </c>
      <c r="C82" s="149" t="str">
        <f>'２．運用状況'!D89</f>
        <v>安全性確保のため、機密保護、安全運行等に関する項目を盛り込んだ作業契約を締結していますか？</v>
      </c>
      <c r="D82" s="154"/>
      <c r="E82" s="141" t="str">
        <f>IF('２．運用状況'!E89=a.選択肢!$C$5,1,IF('２．運用状況'!E89=a.選択肢!$D$5,0,"未回答"))</f>
        <v>未回答</v>
      </c>
    </row>
    <row r="83" spans="1:5" ht="29.25" customHeight="1" x14ac:dyDescent="0.25">
      <c r="A83" s="10"/>
      <c r="B83" s="45" t="s">
        <v>140</v>
      </c>
      <c r="C83" s="149" t="str">
        <f>'２．運用状況'!D90</f>
        <v>外部委託先の要員のセキュリティ管理を適切に行うため、外部委託内容や作業の範囲に応じて、セキュリティポリシーをはじめとした各種のルールの遵守を義務付け、教育をしていますか？</v>
      </c>
      <c r="D83" s="154"/>
      <c r="E83" s="141" t="str">
        <f>IF('２．運用状況'!E90=a.選択肢!$C$5,1,IF('２．運用状況'!E90=a.選択肢!$D$5,0,"未回答"))</f>
        <v>未回答</v>
      </c>
    </row>
    <row r="84" spans="1:5" ht="18" customHeight="1" x14ac:dyDescent="0.25">
      <c r="A84" s="10"/>
      <c r="B84" s="45" t="s">
        <v>141</v>
      </c>
      <c r="C84" s="149" t="str">
        <f>'２．運用状況'!D91</f>
        <v>外部に委託した作業内容を確認するため、業務組織の整備を行うとともに、作業契約に基づき管理、検証を行っていますか？</v>
      </c>
      <c r="D84" s="154"/>
      <c r="E84" s="141" t="str">
        <f>IF('２．運用状況'!E91=a.選択肢!$C$5,1,IF('２．運用状況'!E91=a.選択肢!$D$5,0,"未回答"))</f>
        <v>未回答</v>
      </c>
    </row>
    <row r="85" spans="1:5" ht="18" customHeight="1" x14ac:dyDescent="0.25">
      <c r="A85" s="10"/>
      <c r="B85" s="45" t="s">
        <v>142</v>
      </c>
      <c r="C85" s="150" t="str">
        <f>'２．運用状況'!D92</f>
        <v>外部委託先から情報漏洩が発生した場合の業務手順は、明確になっていますか？</v>
      </c>
      <c r="D85" s="135"/>
      <c r="E85" s="142" t="str">
        <f>IF('２．運用状況'!E92=a.選択肢!$C$5,1,IF('２．運用状況'!E92=a.選択肢!$D$5,0,"未回答"))</f>
        <v>未回答</v>
      </c>
    </row>
    <row r="86" spans="1:5" ht="18" customHeight="1" thickBot="1" x14ac:dyDescent="0.3">
      <c r="A86" s="14"/>
      <c r="B86" s="48" t="s">
        <v>143</v>
      </c>
      <c r="C86" s="125" t="str">
        <f>'２．運用状況'!D93</f>
        <v>外部委託先の監査権限を持つことを明確に取り決めていますか？</v>
      </c>
      <c r="D86" s="155"/>
      <c r="E86" s="143" t="str">
        <f>IF('２．運用状況'!E93=a.選択肢!$C$5,1,IF('２．運用状況'!E93=a.選択肢!$D$5,0,"未回答"))</f>
        <v>未回答</v>
      </c>
    </row>
    <row r="87" spans="1:5" ht="24.1" customHeight="1" thickBot="1" x14ac:dyDescent="0.3">
      <c r="A87" s="132"/>
      <c r="B87" s="133"/>
      <c r="C87" s="134" t="s">
        <v>113</v>
      </c>
      <c r="D87" s="188" t="str">
        <f>d.評価結果計算!N13</f>
        <v/>
      </c>
      <c r="E87" s="17">
        <f>d.評価結果計算!M13</f>
        <v>0</v>
      </c>
    </row>
    <row r="89" spans="1:5" x14ac:dyDescent="0.25">
      <c r="D89" s="392" t="str">
        <f>IF(OR(D10="",D87=""),"",D10&amp;D87)</f>
        <v/>
      </c>
    </row>
    <row r="90" spans="1:5" ht="43.5" customHeight="1" x14ac:dyDescent="0.25">
      <c r="A90" s="266"/>
      <c r="B90" s="268"/>
      <c r="C90" s="267" t="s">
        <v>272</v>
      </c>
      <c r="D90" s="488" t="str">
        <f>d.評価結果計算!E19</f>
        <v/>
      </c>
      <c r="E90" s="489"/>
    </row>
    <row r="92" spans="1:5" s="262" customFormat="1" x14ac:dyDescent="0.25">
      <c r="D92" s="264"/>
      <c r="E92" s="265"/>
    </row>
    <row r="93" spans="1:5" x14ac:dyDescent="0.25">
      <c r="C93" s="263"/>
    </row>
  </sheetData>
  <mergeCells count="1">
    <mergeCell ref="D90:E90"/>
  </mergeCells>
  <phoneticPr fontId="2"/>
  <conditionalFormatting sqref="D10">
    <cfRule type="containsText" dxfId="59" priority="100" stopIfTrue="1" operator="containsText" text="c">
      <formula>NOT(ISERROR(SEARCH("c",D10)))</formula>
    </cfRule>
    <cfRule type="containsText" dxfId="58" priority="101" stopIfTrue="1" operator="containsText" text="b">
      <formula>NOT(ISERROR(SEARCH("b",D10)))</formula>
    </cfRule>
    <cfRule type="containsText" dxfId="57" priority="102" stopIfTrue="1" operator="containsText" text="a">
      <formula>NOT(ISERROR(SEARCH("a",D10)))</formula>
    </cfRule>
  </conditionalFormatting>
  <conditionalFormatting sqref="D87">
    <cfRule type="containsText" dxfId="56" priority="95" stopIfTrue="1" operator="containsText" text="C">
      <formula>NOT(ISERROR(SEARCH("C",D87)))</formula>
    </cfRule>
    <cfRule type="containsText" dxfId="55" priority="96" stopIfTrue="1" operator="containsText" text="B">
      <formula>NOT(ISERROR(SEARCH("B",D87)))</formula>
    </cfRule>
    <cfRule type="containsText" dxfId="54" priority="97" stopIfTrue="1" operator="containsText" text="A">
      <formula>NOT(ISERROR(SEARCH("A",D87)))</formula>
    </cfRule>
  </conditionalFormatting>
  <conditionalFormatting sqref="D21">
    <cfRule type="containsText" dxfId="53" priority="87" stopIfTrue="1" operator="containsText" text="L">
      <formula>NOT(ISERROR(SEARCH("L",D21)))</formula>
    </cfRule>
    <cfRule type="containsText" dxfId="52" priority="88" stopIfTrue="1" operator="containsText" text="M">
      <formula>NOT(ISERROR(SEARCH("M",D21)))</formula>
    </cfRule>
    <cfRule type="containsText" dxfId="51" priority="89" stopIfTrue="1" operator="containsText" text="H">
      <formula>NOT(ISERROR(SEARCH("H",D21)))</formula>
    </cfRule>
  </conditionalFormatting>
  <conditionalFormatting sqref="D56">
    <cfRule type="containsText" dxfId="50" priority="67" stopIfTrue="1" operator="containsText" text="L">
      <formula>NOT(ISERROR(SEARCH("L",D56)))</formula>
    </cfRule>
    <cfRule type="containsText" dxfId="49" priority="68" stopIfTrue="1" operator="containsText" text="M">
      <formula>NOT(ISERROR(SEARCH("M",D56)))</formula>
    </cfRule>
    <cfRule type="containsText" dxfId="48" priority="69" stopIfTrue="1" operator="containsText" text="H">
      <formula>NOT(ISERROR(SEARCH("H",D56)))</formula>
    </cfRule>
  </conditionalFormatting>
  <conditionalFormatting sqref="D14">
    <cfRule type="containsText" dxfId="47" priority="63" stopIfTrue="1" operator="containsText" text="L">
      <formula>NOT(ISERROR(SEARCH("L",D14)))</formula>
    </cfRule>
    <cfRule type="containsText" dxfId="46" priority="64" stopIfTrue="1" operator="containsText" text="M">
      <formula>NOT(ISERROR(SEARCH("M",D14)))</formula>
    </cfRule>
    <cfRule type="containsText" dxfId="45" priority="65" stopIfTrue="1" operator="containsText" text="H">
      <formula>NOT(ISERROR(SEARCH("H",D14)))</formula>
    </cfRule>
  </conditionalFormatting>
  <conditionalFormatting sqref="D73">
    <cfRule type="containsText" dxfId="44" priority="59" stopIfTrue="1" operator="containsText" text="L">
      <formula>NOT(ISERROR(SEARCH("L",D73)))</formula>
    </cfRule>
    <cfRule type="containsText" dxfId="43" priority="60" stopIfTrue="1" operator="containsText" text="M">
      <formula>NOT(ISERROR(SEARCH("M",D73)))</formula>
    </cfRule>
    <cfRule type="containsText" dxfId="42" priority="61" stopIfTrue="1" operator="containsText" text="H">
      <formula>NOT(ISERROR(SEARCH("H",D73)))</formula>
    </cfRule>
  </conditionalFormatting>
  <conditionalFormatting sqref="D66">
    <cfRule type="containsText" dxfId="41" priority="55" stopIfTrue="1" operator="containsText" text="L">
      <formula>NOT(ISERROR(SEARCH("L",D66)))</formula>
    </cfRule>
    <cfRule type="containsText" dxfId="40" priority="56" stopIfTrue="1" operator="containsText" text="M">
      <formula>NOT(ISERROR(SEARCH("M",D66)))</formula>
    </cfRule>
    <cfRule type="containsText" dxfId="39" priority="57" stopIfTrue="1" operator="containsText" text="H">
      <formula>NOT(ISERROR(SEARCH("H",D66)))</formula>
    </cfRule>
  </conditionalFormatting>
  <conditionalFormatting sqref="D58">
    <cfRule type="containsText" dxfId="38" priority="51" stopIfTrue="1" operator="containsText" text="L">
      <formula>NOT(ISERROR(SEARCH("L",D58)))</formula>
    </cfRule>
    <cfRule type="containsText" dxfId="37" priority="52" stopIfTrue="1" operator="containsText" text="M">
      <formula>NOT(ISERROR(SEARCH("M",D58)))</formula>
    </cfRule>
    <cfRule type="containsText" dxfId="36" priority="53" stopIfTrue="1" operator="containsText" text="H">
      <formula>NOT(ISERROR(SEARCH("H",D58)))</formula>
    </cfRule>
  </conditionalFormatting>
  <conditionalFormatting sqref="D28">
    <cfRule type="containsText" dxfId="35" priority="43" stopIfTrue="1" operator="containsText" text="L">
      <formula>NOT(ISERROR(SEARCH("L",D28)))</formula>
    </cfRule>
    <cfRule type="containsText" dxfId="34" priority="44" stopIfTrue="1" operator="containsText" text="M">
      <formula>NOT(ISERROR(SEARCH("M",D28)))</formula>
    </cfRule>
    <cfRule type="containsText" dxfId="33" priority="45" stopIfTrue="1" operator="containsText" text="H">
      <formula>NOT(ISERROR(SEARCH("H",D28)))</formula>
    </cfRule>
  </conditionalFormatting>
  <conditionalFormatting sqref="D35">
    <cfRule type="containsText" dxfId="32" priority="39" stopIfTrue="1" operator="containsText" text="L">
      <formula>NOT(ISERROR(SEARCH("L",D35)))</formula>
    </cfRule>
    <cfRule type="containsText" dxfId="31" priority="40" stopIfTrue="1" operator="containsText" text="M">
      <formula>NOT(ISERROR(SEARCH("M",D35)))</formula>
    </cfRule>
    <cfRule type="containsText" dxfId="30" priority="41" stopIfTrue="1" operator="containsText" text="H">
      <formula>NOT(ISERROR(SEARCH("H",D35)))</formula>
    </cfRule>
  </conditionalFormatting>
  <conditionalFormatting sqref="D42">
    <cfRule type="containsText" dxfId="29" priority="35" stopIfTrue="1" operator="containsText" text="L">
      <formula>NOT(ISERROR(SEARCH("L",D42)))</formula>
    </cfRule>
    <cfRule type="containsText" dxfId="28" priority="36" stopIfTrue="1" operator="containsText" text="M">
      <formula>NOT(ISERROR(SEARCH("M",D42)))</formula>
    </cfRule>
    <cfRule type="containsText" dxfId="27" priority="37" stopIfTrue="1" operator="containsText" text="H">
      <formula>NOT(ISERROR(SEARCH("H",D42)))</formula>
    </cfRule>
  </conditionalFormatting>
  <conditionalFormatting sqref="D49">
    <cfRule type="containsText" dxfId="26" priority="31" stopIfTrue="1" operator="containsText" text="L">
      <formula>NOT(ISERROR(SEARCH("L",D49)))</formula>
    </cfRule>
    <cfRule type="containsText" dxfId="25" priority="32" stopIfTrue="1" operator="containsText" text="M">
      <formula>NOT(ISERROR(SEARCH("M",D49)))</formula>
    </cfRule>
    <cfRule type="containsText" dxfId="24" priority="33" stopIfTrue="1" operator="containsText" text="H">
      <formula>NOT(ISERROR(SEARCH("H",D49)))</formula>
    </cfRule>
  </conditionalFormatting>
  <conditionalFormatting sqref="D80">
    <cfRule type="containsText" dxfId="23" priority="27" stopIfTrue="1" operator="containsText" text="L">
      <formula>NOT(ISERROR(SEARCH("L",D80)))</formula>
    </cfRule>
    <cfRule type="containsText" dxfId="22" priority="28" stopIfTrue="1" operator="containsText" text="M">
      <formula>NOT(ISERROR(SEARCH("M",D80)))</formula>
    </cfRule>
    <cfRule type="containsText" dxfId="21" priority="29" stopIfTrue="1" operator="containsText" text="H">
      <formula>NOT(ISERROR(SEARCH("H",D80)))</formula>
    </cfRule>
  </conditionalFormatting>
  <conditionalFormatting sqref="D90:E90">
    <cfRule type="cellIs" dxfId="20" priority="19" stopIfTrue="1" operator="equal">
      <formula>"D"</formula>
    </cfRule>
    <cfRule type="cellIs" dxfId="19" priority="20" stopIfTrue="1" operator="equal">
      <formula>"C"</formula>
    </cfRule>
    <cfRule type="cellIs" dxfId="18" priority="21" stopIfTrue="1" operator="equal">
      <formula>"B"</formula>
    </cfRule>
  </conditionalFormatting>
  <conditionalFormatting sqref="D3">
    <cfRule type="containsText" dxfId="17" priority="16" stopIfTrue="1" operator="containsText" text="L">
      <formula>NOT(ISERROR(SEARCH("L",D3)))</formula>
    </cfRule>
    <cfRule type="containsText" dxfId="16" priority="17" stopIfTrue="1" operator="containsText" text="M">
      <formula>NOT(ISERROR(SEARCH("M",D3)))</formula>
    </cfRule>
    <cfRule type="containsText" dxfId="15" priority="18" stopIfTrue="1" operator="containsText" text="H">
      <formula>NOT(ISERROR(SEARCH("H",D3)))</formula>
    </cfRule>
  </conditionalFormatting>
  <conditionalFormatting sqref="D5">
    <cfRule type="containsText" dxfId="14" priority="13" stopIfTrue="1" operator="containsText" text="L">
      <formula>NOT(ISERROR(SEARCH("L",D5)))</formula>
    </cfRule>
    <cfRule type="containsText" dxfId="13" priority="14" stopIfTrue="1" operator="containsText" text="M">
      <formula>NOT(ISERROR(SEARCH("M",D5)))</formula>
    </cfRule>
    <cfRule type="containsText" dxfId="12" priority="15" stopIfTrue="1" operator="containsText" text="H">
      <formula>NOT(ISERROR(SEARCH("H",D5)))</formula>
    </cfRule>
  </conditionalFormatting>
  <conditionalFormatting sqref="D6">
    <cfRule type="containsText" dxfId="11" priority="10" stopIfTrue="1" operator="containsText" text="L">
      <formula>NOT(ISERROR(SEARCH("L",D6)))</formula>
    </cfRule>
    <cfRule type="containsText" dxfId="10" priority="11" stopIfTrue="1" operator="containsText" text="M">
      <formula>NOT(ISERROR(SEARCH("M",D6)))</formula>
    </cfRule>
    <cfRule type="containsText" dxfId="9" priority="12" stopIfTrue="1" operator="containsText" text="H">
      <formula>NOT(ISERROR(SEARCH("H",D6)))</formula>
    </cfRule>
  </conditionalFormatting>
  <conditionalFormatting sqref="D7">
    <cfRule type="containsText" dxfId="8" priority="7" stopIfTrue="1" operator="containsText" text="L">
      <formula>NOT(ISERROR(SEARCH("L",D7)))</formula>
    </cfRule>
    <cfRule type="containsText" dxfId="7" priority="8" stopIfTrue="1" operator="containsText" text="M">
      <formula>NOT(ISERROR(SEARCH("M",D7)))</formula>
    </cfRule>
    <cfRule type="containsText" dxfId="6" priority="9" stopIfTrue="1" operator="containsText" text="H">
      <formula>NOT(ISERROR(SEARCH("H",D7)))</formula>
    </cfRule>
  </conditionalFormatting>
  <conditionalFormatting sqref="D8">
    <cfRule type="containsText" dxfId="5" priority="4" stopIfTrue="1" operator="containsText" text="L">
      <formula>NOT(ISERROR(SEARCH("L",D8)))</formula>
    </cfRule>
    <cfRule type="containsText" dxfId="4" priority="5" stopIfTrue="1" operator="containsText" text="M">
      <formula>NOT(ISERROR(SEARCH("M",D8)))</formula>
    </cfRule>
    <cfRule type="containsText" dxfId="3" priority="6" stopIfTrue="1" operator="containsText" text="H">
      <formula>NOT(ISERROR(SEARCH("H",D8)))</formula>
    </cfRule>
  </conditionalFormatting>
  <conditionalFormatting sqref="D9">
    <cfRule type="containsText" dxfId="2" priority="1" stopIfTrue="1" operator="containsText" text="L">
      <formula>NOT(ISERROR(SEARCH("L",D9)))</formula>
    </cfRule>
    <cfRule type="containsText" dxfId="1" priority="2" stopIfTrue="1" operator="containsText" text="M">
      <formula>NOT(ISERROR(SEARCH("M",D9)))</formula>
    </cfRule>
    <cfRule type="containsText" dxfId="0" priority="3" stopIfTrue="1" operator="containsText" text="H">
      <formula>NOT(ISERROR(SEARCH("H",D9)))</formula>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34998626667073579"/>
  </sheetPr>
  <dimension ref="A1:C26"/>
  <sheetViews>
    <sheetView showZeros="0" workbookViewId="0">
      <selection activeCell="G10" sqref="G10"/>
    </sheetView>
  </sheetViews>
  <sheetFormatPr defaultRowHeight="12.75" x14ac:dyDescent="0.25"/>
  <cols>
    <col min="1" max="1" width="9.59765625" customWidth="1"/>
    <col min="2" max="2" width="14.46484375" customWidth="1"/>
    <col min="3" max="3" width="58.59765625" style="218" customWidth="1"/>
  </cols>
  <sheetData>
    <row r="1" spans="1:3" ht="16.149999999999999" x14ac:dyDescent="0.25">
      <c r="A1" s="19" t="s">
        <v>389</v>
      </c>
    </row>
    <row r="2" spans="1:3" ht="18" customHeight="1" x14ac:dyDescent="0.25">
      <c r="B2" s="312" t="s">
        <v>317</v>
      </c>
      <c r="C2" s="92">
        <f>表紙!F23</f>
        <v>0</v>
      </c>
    </row>
    <row r="3" spans="1:3" x14ac:dyDescent="0.25">
      <c r="A3" s="211"/>
      <c r="B3" s="495" t="s">
        <v>234</v>
      </c>
      <c r="C3" s="496"/>
    </row>
    <row r="4" spans="1:3" ht="65.95" customHeight="1" x14ac:dyDescent="0.25">
      <c r="A4" s="32" t="s">
        <v>233</v>
      </c>
      <c r="B4" s="493">
        <f>'１．整備状況'!B49</f>
        <v>0</v>
      </c>
      <c r="C4" s="494"/>
    </row>
    <row r="5" spans="1:3" ht="24.95" customHeight="1" x14ac:dyDescent="0.25">
      <c r="A5" s="32" t="s">
        <v>235</v>
      </c>
      <c r="B5" s="219" t="str">
        <f>'３．評価結果まとめ'!C10</f>
        <v>１．データ管理</v>
      </c>
      <c r="C5" s="390">
        <f>'２．運用状況'!D10</f>
        <v>0</v>
      </c>
    </row>
    <row r="6" spans="1:3" ht="24.95" customHeight="1" x14ac:dyDescent="0.25">
      <c r="A6" s="182"/>
      <c r="B6" s="219" t="str">
        <f>'３．評価結果まとめ'!D10</f>
        <v>２．社有ＰＣ</v>
      </c>
      <c r="C6" s="390">
        <f>'２．運用状況'!D19</f>
        <v>0</v>
      </c>
    </row>
    <row r="7" spans="1:3" ht="24.95" customHeight="1" x14ac:dyDescent="0.25">
      <c r="A7" s="182"/>
      <c r="B7" s="219" t="str">
        <f>'３．評価結果まとめ'!E10</f>
        <v>３．外部記憶
媒体</v>
      </c>
      <c r="C7" s="390">
        <f>'２．運用状況'!D28</f>
        <v>0</v>
      </c>
    </row>
    <row r="8" spans="1:3" ht="24.95" customHeight="1" x14ac:dyDescent="0.25">
      <c r="A8" s="182"/>
      <c r="B8" s="219" t="str">
        <f>'３．評価結果まとめ'!F10</f>
        <v>４．ネットワーク利用</v>
      </c>
      <c r="C8" s="390">
        <f>'２．運用状況'!D37</f>
        <v>0</v>
      </c>
    </row>
    <row r="9" spans="1:3" ht="24.95" customHeight="1" x14ac:dyDescent="0.25">
      <c r="A9" s="182"/>
      <c r="B9" s="219" t="str">
        <f>'３．評価結果まとめ'!G10</f>
        <v>５．ウィルス・
スパイウェア</v>
      </c>
      <c r="C9" s="390">
        <f>'２．運用状況'!D46</f>
        <v>0</v>
      </c>
    </row>
    <row r="10" spans="1:3" ht="24.95" customHeight="1" x14ac:dyDescent="0.25">
      <c r="A10" s="182"/>
      <c r="B10" s="219" t="str">
        <f>'３．評価結果まとめ'!H10</f>
        <v>６．ハッキング</v>
      </c>
      <c r="C10" s="390">
        <f>'２．運用状況'!D55</f>
        <v>0</v>
      </c>
    </row>
    <row r="11" spans="1:3" ht="24.95" customHeight="1" x14ac:dyDescent="0.25">
      <c r="A11" s="182"/>
      <c r="B11" s="217" t="str">
        <f>'３．評価結果まとめ'!I10</f>
        <v>７．情報機器処分</v>
      </c>
      <c r="C11" s="215"/>
    </row>
    <row r="12" spans="1:3" ht="24.95" customHeight="1" x14ac:dyDescent="0.25">
      <c r="A12" s="182"/>
      <c r="B12" s="219" t="str">
        <f>'３．評価結果まとめ'!I11</f>
        <v>自社</v>
      </c>
      <c r="C12" s="390">
        <f>'２．運用状況'!D66</f>
        <v>0</v>
      </c>
    </row>
    <row r="13" spans="1:3" ht="24.95" customHeight="1" x14ac:dyDescent="0.25">
      <c r="A13" s="182"/>
      <c r="B13" s="219" t="str">
        <f>'３．評価結果まとめ'!J11</f>
        <v>外部委託</v>
      </c>
      <c r="C13" s="390">
        <f>'２．運用状況'!D76</f>
        <v>0</v>
      </c>
    </row>
    <row r="14" spans="1:3" ht="24.95" customHeight="1" x14ac:dyDescent="0.25">
      <c r="A14" s="182"/>
      <c r="B14" s="219" t="str">
        <f>'３．評価結果まとめ'!K10</f>
        <v>８．社員の故意</v>
      </c>
      <c r="C14" s="390">
        <f>'２．運用状況'!D85</f>
        <v>0</v>
      </c>
    </row>
    <row r="15" spans="1:3" ht="24.95" customHeight="1" x14ac:dyDescent="0.25">
      <c r="A15" s="182"/>
      <c r="B15" s="219" t="str">
        <f>'３．評価結果まとめ'!L10</f>
        <v>９．委託業者</v>
      </c>
      <c r="C15" s="390">
        <f>'２．運用状況'!D94</f>
        <v>0</v>
      </c>
    </row>
    <row r="16" spans="1:3" ht="42.85" customHeight="1" x14ac:dyDescent="0.25">
      <c r="A16" s="214"/>
      <c r="B16" s="216" t="s">
        <v>238</v>
      </c>
      <c r="C16" s="390">
        <f>'２．運用状況'!B97</f>
        <v>0</v>
      </c>
    </row>
    <row r="25" ht="12.85" customHeight="1" x14ac:dyDescent="0.25"/>
    <row r="26" hidden="1" x14ac:dyDescent="0.25"/>
  </sheetData>
  <mergeCells count="2">
    <mergeCell ref="B4:C4"/>
    <mergeCell ref="B3:C3"/>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B1:F55"/>
  <sheetViews>
    <sheetView zoomScaleNormal="100" workbookViewId="0">
      <selection activeCell="I17" sqref="I17"/>
    </sheetView>
  </sheetViews>
  <sheetFormatPr defaultRowHeight="12.75" x14ac:dyDescent="0.25"/>
  <cols>
    <col min="1" max="1" width="2.06640625" customWidth="1"/>
    <col min="2" max="2" width="2.59765625" customWidth="1"/>
    <col min="3" max="3" width="1.6640625" customWidth="1"/>
    <col min="4" max="4" width="3.3984375" customWidth="1"/>
    <col min="5" max="5" width="68.86328125" customWidth="1"/>
    <col min="6" max="6" width="24.3984375" customWidth="1"/>
    <col min="7" max="7" width="4.06640625" customWidth="1"/>
  </cols>
  <sheetData>
    <row r="1" spans="2:6" s="19" customFormat="1" ht="33" customHeight="1" x14ac:dyDescent="0.25">
      <c r="B1" s="19" t="s">
        <v>50</v>
      </c>
    </row>
    <row r="2" spans="2:6" ht="20.350000000000001" customHeight="1" x14ac:dyDescent="0.25">
      <c r="B2" s="16" t="s">
        <v>212</v>
      </c>
      <c r="C2" s="20"/>
    </row>
    <row r="3" spans="2:6" ht="16.600000000000001" customHeight="1" x14ac:dyDescent="0.25">
      <c r="C3" s="92" t="s">
        <v>213</v>
      </c>
    </row>
    <row r="4" spans="2:6" ht="22.5" customHeight="1" x14ac:dyDescent="0.25">
      <c r="B4" s="87">
        <v>1</v>
      </c>
      <c r="C4" s="88" t="s">
        <v>0</v>
      </c>
      <c r="D4" s="88"/>
      <c r="E4" s="88"/>
      <c r="F4" s="2"/>
    </row>
    <row r="5" spans="2:6" ht="14.2" customHeight="1" x14ac:dyDescent="0.25">
      <c r="B5" s="10"/>
      <c r="C5" s="11"/>
      <c r="D5" s="47" t="s">
        <v>4</v>
      </c>
      <c r="E5" s="47" t="s">
        <v>5</v>
      </c>
      <c r="F5" s="405" t="s">
        <v>39</v>
      </c>
    </row>
    <row r="6" spans="2:6" ht="14.2" customHeight="1" x14ac:dyDescent="0.25">
      <c r="B6" s="10"/>
      <c r="C6" s="11"/>
      <c r="D6" s="47" t="s">
        <v>6</v>
      </c>
      <c r="E6" s="47" t="s">
        <v>7</v>
      </c>
      <c r="F6" s="406"/>
    </row>
    <row r="7" spans="2:6" ht="14.2" customHeight="1" x14ac:dyDescent="0.25">
      <c r="B7" s="10"/>
      <c r="C7" s="11"/>
      <c r="D7" s="47" t="s">
        <v>8</v>
      </c>
      <c r="E7" s="47" t="s">
        <v>9</v>
      </c>
      <c r="F7" s="406"/>
    </row>
    <row r="8" spans="2:6" ht="14.2" customHeight="1" x14ac:dyDescent="0.25">
      <c r="B8" s="10"/>
      <c r="C8" s="11"/>
      <c r="D8" s="47" t="s">
        <v>10</v>
      </c>
      <c r="E8" s="47" t="s">
        <v>11</v>
      </c>
      <c r="F8" s="406"/>
    </row>
    <row r="9" spans="2:6" ht="14.2" customHeight="1" x14ac:dyDescent="0.25">
      <c r="B9" s="10"/>
      <c r="C9" s="11"/>
      <c r="D9" s="47" t="s">
        <v>15</v>
      </c>
      <c r="E9" s="90" t="s">
        <v>157</v>
      </c>
      <c r="F9" s="406"/>
    </row>
    <row r="10" spans="2:6" ht="14.2" customHeight="1" x14ac:dyDescent="0.25">
      <c r="B10" s="10"/>
      <c r="C10" s="11"/>
      <c r="D10" s="47" t="s">
        <v>228</v>
      </c>
      <c r="E10" s="90" t="s">
        <v>158</v>
      </c>
      <c r="F10" s="407"/>
    </row>
    <row r="11" spans="2:6" ht="21.1" customHeight="1" x14ac:dyDescent="0.25">
      <c r="B11" s="87">
        <v>2</v>
      </c>
      <c r="C11" s="88" t="s">
        <v>12</v>
      </c>
      <c r="D11" s="88"/>
      <c r="E11" s="88"/>
      <c r="F11" s="2"/>
    </row>
    <row r="12" spans="2:6" ht="16.600000000000001" customHeight="1" x14ac:dyDescent="0.25">
      <c r="B12" s="12"/>
      <c r="C12" s="3"/>
      <c r="D12" s="89" t="s">
        <v>13</v>
      </c>
      <c r="E12" s="8"/>
      <c r="F12" s="9"/>
    </row>
    <row r="13" spans="2:6" s="4" customFormat="1" ht="14.2" customHeight="1" x14ac:dyDescent="0.25">
      <c r="B13" s="13"/>
      <c r="C13" s="5"/>
      <c r="D13" s="90" t="s">
        <v>4</v>
      </c>
      <c r="E13" s="90" t="s">
        <v>162</v>
      </c>
      <c r="F13" s="405" t="s">
        <v>39</v>
      </c>
    </row>
    <row r="14" spans="2:6" s="4" customFormat="1" ht="14.2" customHeight="1" x14ac:dyDescent="0.25">
      <c r="B14" s="13"/>
      <c r="C14" s="5"/>
      <c r="D14" s="90" t="s">
        <v>6</v>
      </c>
      <c r="E14" s="90" t="s">
        <v>14</v>
      </c>
      <c r="F14" s="406"/>
    </row>
    <row r="15" spans="2:6" s="4" customFormat="1" ht="14.2" customHeight="1" x14ac:dyDescent="0.25">
      <c r="B15" s="13"/>
      <c r="C15" s="5"/>
      <c r="D15" s="90" t="s">
        <v>8</v>
      </c>
      <c r="E15" s="90" t="s">
        <v>182</v>
      </c>
      <c r="F15" s="406"/>
    </row>
    <row r="16" spans="2:6" s="4" customFormat="1" ht="14.2" customHeight="1" x14ac:dyDescent="0.25">
      <c r="B16" s="13"/>
      <c r="C16" s="5"/>
      <c r="D16" s="90" t="s">
        <v>10</v>
      </c>
      <c r="E16" s="90" t="s">
        <v>180</v>
      </c>
      <c r="F16" s="406"/>
    </row>
    <row r="17" spans="2:6" s="4" customFormat="1" ht="14.2" customHeight="1" x14ac:dyDescent="0.25">
      <c r="B17" s="13"/>
      <c r="C17" s="5"/>
      <c r="D17" s="90" t="s">
        <v>159</v>
      </c>
      <c r="E17" s="90" t="s">
        <v>16</v>
      </c>
      <c r="F17" s="406"/>
    </row>
    <row r="18" spans="2:6" s="4" customFormat="1" ht="14.2" customHeight="1" x14ac:dyDescent="0.25">
      <c r="B18" s="13"/>
      <c r="C18" s="5"/>
      <c r="D18" s="90" t="s">
        <v>160</v>
      </c>
      <c r="E18" s="90" t="s">
        <v>161</v>
      </c>
      <c r="F18" s="407"/>
    </row>
    <row r="19" spans="2:6" ht="16.600000000000001" customHeight="1" x14ac:dyDescent="0.25">
      <c r="B19" s="12"/>
      <c r="C19" s="3"/>
      <c r="D19" s="89" t="s">
        <v>17</v>
      </c>
      <c r="E19" s="8"/>
      <c r="F19" s="9"/>
    </row>
    <row r="20" spans="2:6" s="4" customFormat="1" ht="14.2" customHeight="1" x14ac:dyDescent="0.25">
      <c r="B20" s="13"/>
      <c r="C20" s="5"/>
      <c r="D20" s="90" t="s">
        <v>4</v>
      </c>
      <c r="E20" s="90" t="s">
        <v>181</v>
      </c>
      <c r="F20" s="405" t="s">
        <v>39</v>
      </c>
    </row>
    <row r="21" spans="2:6" s="4" customFormat="1" ht="14.2" customHeight="1" x14ac:dyDescent="0.25">
      <c r="B21" s="13"/>
      <c r="C21" s="5"/>
      <c r="D21" s="90" t="s">
        <v>6</v>
      </c>
      <c r="E21" s="90" t="s">
        <v>18</v>
      </c>
      <c r="F21" s="406"/>
    </row>
    <row r="22" spans="2:6" s="4" customFormat="1" ht="14.2" customHeight="1" x14ac:dyDescent="0.25">
      <c r="B22" s="13"/>
      <c r="C22" s="5"/>
      <c r="D22" s="90" t="s">
        <v>8</v>
      </c>
      <c r="E22" s="90" t="s">
        <v>19</v>
      </c>
      <c r="F22" s="406"/>
    </row>
    <row r="23" spans="2:6" s="4" customFormat="1" ht="14.2" customHeight="1" x14ac:dyDescent="0.25">
      <c r="B23" s="13"/>
      <c r="C23" s="5"/>
      <c r="D23" s="90" t="s">
        <v>10</v>
      </c>
      <c r="E23" s="90" t="s">
        <v>20</v>
      </c>
      <c r="F23" s="406"/>
    </row>
    <row r="24" spans="2:6" s="4" customFormat="1" ht="14.2" customHeight="1" x14ac:dyDescent="0.25">
      <c r="B24" s="13"/>
      <c r="C24" s="5"/>
      <c r="D24" s="90" t="s">
        <v>15</v>
      </c>
      <c r="E24" s="90" t="s">
        <v>21</v>
      </c>
      <c r="F24" s="407"/>
    </row>
    <row r="25" spans="2:6" ht="16.600000000000001" customHeight="1" x14ac:dyDescent="0.25">
      <c r="B25" s="12"/>
      <c r="C25" s="3"/>
      <c r="D25" s="89" t="s">
        <v>22</v>
      </c>
      <c r="E25" s="8"/>
      <c r="F25" s="9"/>
    </row>
    <row r="26" spans="2:6" s="4" customFormat="1" ht="14.2" customHeight="1" x14ac:dyDescent="0.25">
      <c r="B26" s="13"/>
      <c r="C26" s="5"/>
      <c r="D26" s="90" t="s">
        <v>4</v>
      </c>
      <c r="E26" s="90" t="s">
        <v>23</v>
      </c>
      <c r="F26" s="405" t="s">
        <v>39</v>
      </c>
    </row>
    <row r="27" spans="2:6" s="4" customFormat="1" ht="14.2" customHeight="1" x14ac:dyDescent="0.25">
      <c r="B27" s="13"/>
      <c r="C27" s="5"/>
      <c r="D27" s="90" t="s">
        <v>6</v>
      </c>
      <c r="E27" s="90" t="s">
        <v>24</v>
      </c>
      <c r="F27" s="406"/>
    </row>
    <row r="28" spans="2:6" s="4" customFormat="1" ht="14.2" customHeight="1" x14ac:dyDescent="0.25">
      <c r="B28" s="13"/>
      <c r="C28" s="5"/>
      <c r="D28" s="90" t="s">
        <v>8</v>
      </c>
      <c r="E28" s="90" t="s">
        <v>25</v>
      </c>
      <c r="F28" s="406"/>
    </row>
    <row r="29" spans="2:6" s="4" customFormat="1" ht="14.2" customHeight="1" x14ac:dyDescent="0.25">
      <c r="B29" s="13"/>
      <c r="C29" s="5"/>
      <c r="D29" s="90" t="s">
        <v>229</v>
      </c>
      <c r="E29" s="90" t="s">
        <v>26</v>
      </c>
      <c r="F29" s="406"/>
    </row>
    <row r="30" spans="2:6" s="4" customFormat="1" ht="14.2" customHeight="1" x14ac:dyDescent="0.25">
      <c r="B30" s="13"/>
      <c r="C30" s="5"/>
      <c r="D30" s="90" t="s">
        <v>230</v>
      </c>
      <c r="E30" s="90" t="s">
        <v>392</v>
      </c>
      <c r="F30" s="407"/>
    </row>
    <row r="31" spans="2:6" ht="20.350000000000001" customHeight="1" x14ac:dyDescent="0.25">
      <c r="B31" s="87">
        <v>3</v>
      </c>
      <c r="C31" s="88" t="s">
        <v>27</v>
      </c>
      <c r="D31" s="88"/>
      <c r="E31" s="88"/>
      <c r="F31" s="2"/>
    </row>
    <row r="32" spans="2:6" ht="14.2" customHeight="1" x14ac:dyDescent="0.25">
      <c r="B32" s="10"/>
      <c r="C32" s="11"/>
      <c r="D32" s="47" t="s">
        <v>4</v>
      </c>
      <c r="E32" s="90" t="s">
        <v>172</v>
      </c>
      <c r="F32" s="405" t="s">
        <v>39</v>
      </c>
    </row>
    <row r="33" spans="2:6" ht="14.2" customHeight="1" x14ac:dyDescent="0.25">
      <c r="B33" s="10"/>
      <c r="C33" s="11"/>
      <c r="D33" s="47" t="s">
        <v>6</v>
      </c>
      <c r="E33" s="47" t="s">
        <v>28</v>
      </c>
      <c r="F33" s="406"/>
    </row>
    <row r="34" spans="2:6" ht="14.2" customHeight="1" x14ac:dyDescent="0.25">
      <c r="B34" s="10"/>
      <c r="C34" s="11"/>
      <c r="D34" s="47" t="s">
        <v>8</v>
      </c>
      <c r="E34" s="47" t="s">
        <v>29</v>
      </c>
      <c r="F34" s="406"/>
    </row>
    <row r="35" spans="2:6" ht="14.2" customHeight="1" x14ac:dyDescent="0.25">
      <c r="B35" s="10"/>
      <c r="C35" s="11"/>
      <c r="D35" s="47" t="s">
        <v>10</v>
      </c>
      <c r="E35" s="47" t="s">
        <v>175</v>
      </c>
      <c r="F35" s="406"/>
    </row>
    <row r="36" spans="2:6" ht="14.2" customHeight="1" x14ac:dyDescent="0.25">
      <c r="B36" s="10"/>
      <c r="C36" s="11"/>
      <c r="D36" s="47" t="s">
        <v>15</v>
      </c>
      <c r="E36" s="47" t="s">
        <v>30</v>
      </c>
      <c r="F36" s="406"/>
    </row>
    <row r="37" spans="2:6" ht="14.2" customHeight="1" x14ac:dyDescent="0.25">
      <c r="B37" s="10"/>
      <c r="C37" s="11"/>
      <c r="D37" s="47" t="s">
        <v>31</v>
      </c>
      <c r="E37" s="47" t="s">
        <v>183</v>
      </c>
      <c r="F37" s="406"/>
    </row>
    <row r="38" spans="2:6" ht="14.2" customHeight="1" x14ac:dyDescent="0.25">
      <c r="B38" s="10"/>
      <c r="C38" s="11"/>
      <c r="D38" s="47" t="s">
        <v>32</v>
      </c>
      <c r="E38" s="47" t="s">
        <v>33</v>
      </c>
      <c r="F38" s="407"/>
    </row>
    <row r="39" spans="2:6" ht="20.350000000000001" customHeight="1" x14ac:dyDescent="0.25">
      <c r="B39" s="87">
        <v>4</v>
      </c>
      <c r="C39" s="88" t="s">
        <v>168</v>
      </c>
      <c r="D39" s="88"/>
      <c r="E39" s="88"/>
      <c r="F39" s="2"/>
    </row>
    <row r="40" spans="2:6" ht="14.2" customHeight="1" x14ac:dyDescent="0.25">
      <c r="B40" s="10"/>
      <c r="C40" s="11"/>
      <c r="D40" s="47" t="s">
        <v>4</v>
      </c>
      <c r="E40" s="47" t="s">
        <v>34</v>
      </c>
      <c r="F40" s="405" t="s">
        <v>39</v>
      </c>
    </row>
    <row r="41" spans="2:6" ht="14.2" customHeight="1" x14ac:dyDescent="0.25">
      <c r="B41" s="10"/>
      <c r="C41" s="11"/>
      <c r="D41" s="47" t="s">
        <v>6</v>
      </c>
      <c r="E41" s="47" t="s">
        <v>35</v>
      </c>
      <c r="F41" s="406"/>
    </row>
    <row r="42" spans="2:6" ht="14.2" customHeight="1" x14ac:dyDescent="0.25">
      <c r="B42" s="10"/>
      <c r="C42" s="11"/>
      <c r="D42" s="47" t="s">
        <v>8</v>
      </c>
      <c r="E42" s="47" t="s">
        <v>36</v>
      </c>
      <c r="F42" s="406"/>
    </row>
    <row r="43" spans="2:6" ht="14.2" customHeight="1" x14ac:dyDescent="0.25">
      <c r="B43" s="10"/>
      <c r="C43" s="11"/>
      <c r="D43" s="47" t="s">
        <v>166</v>
      </c>
      <c r="E43" s="47" t="s">
        <v>176</v>
      </c>
      <c r="F43" s="406"/>
    </row>
    <row r="44" spans="2:6" ht="14.2" customHeight="1" x14ac:dyDescent="0.25">
      <c r="B44" s="10"/>
      <c r="C44" s="11"/>
      <c r="D44" s="47" t="s">
        <v>167</v>
      </c>
      <c r="E44" s="90" t="s">
        <v>173</v>
      </c>
      <c r="F44" s="406"/>
    </row>
    <row r="45" spans="2:6" ht="14.2" customHeight="1" x14ac:dyDescent="0.25">
      <c r="B45" s="10"/>
      <c r="C45" s="11"/>
      <c r="D45" s="47" t="s">
        <v>177</v>
      </c>
      <c r="E45" s="90" t="s">
        <v>174</v>
      </c>
      <c r="F45" s="406"/>
    </row>
    <row r="46" spans="2:6" ht="14.2" customHeight="1" x14ac:dyDescent="0.25">
      <c r="B46" s="14"/>
      <c r="C46" s="15"/>
      <c r="D46" s="91" t="s">
        <v>178</v>
      </c>
      <c r="E46" s="192" t="s">
        <v>179</v>
      </c>
      <c r="F46" s="407"/>
    </row>
    <row r="48" spans="2:6" ht="13.15" thickBot="1" x14ac:dyDescent="0.3">
      <c r="B48" s="92" t="s">
        <v>232</v>
      </c>
    </row>
    <row r="49" spans="2:6" ht="87.7" customHeight="1" thickBot="1" x14ac:dyDescent="0.3">
      <c r="B49" s="402"/>
      <c r="C49" s="403"/>
      <c r="D49" s="403"/>
      <c r="E49" s="403"/>
      <c r="F49" s="404"/>
    </row>
    <row r="50" spans="2:6" ht="10.6" customHeight="1" thickBot="1" x14ac:dyDescent="0.3"/>
    <row r="51" spans="2:6" ht="54.75" customHeight="1" thickBot="1" x14ac:dyDescent="0.3">
      <c r="E51" s="70" t="s">
        <v>89</v>
      </c>
      <c r="F51" s="178" t="str">
        <f>d.評価結果計算!J5</f>
        <v/>
      </c>
    </row>
    <row r="52" spans="2:6" ht="15.7" customHeight="1" x14ac:dyDescent="0.25">
      <c r="F52" s="80" t="str">
        <f>IF(COUNTIF(F5:F46,a.選択肢!B3)=0,"","未回答の項目があります")</f>
        <v>未回答の項目があります</v>
      </c>
    </row>
    <row r="54" spans="2:6" ht="24.85" customHeight="1" x14ac:dyDescent="0.25">
      <c r="F54" s="287" t="s">
        <v>210</v>
      </c>
    </row>
    <row r="55" spans="2:6" x14ac:dyDescent="0.25">
      <c r="F55" s="193" t="s">
        <v>211</v>
      </c>
    </row>
  </sheetData>
  <mergeCells count="7">
    <mergeCell ref="F5:F10"/>
    <mergeCell ref="F13:F18"/>
    <mergeCell ref="B49:F49"/>
    <mergeCell ref="F40:F46"/>
    <mergeCell ref="F20:F24"/>
    <mergeCell ref="F26:F30"/>
    <mergeCell ref="F32:F38"/>
  </mergeCells>
  <phoneticPr fontId="2"/>
  <conditionalFormatting sqref="F51">
    <cfRule type="containsText" dxfId="309" priority="42" stopIfTrue="1" operator="containsText" text="c">
      <formula>NOT(ISERROR(SEARCH("c",F51)))</formula>
    </cfRule>
    <cfRule type="containsText" dxfId="308" priority="43" stopIfTrue="1" operator="containsText" text="b">
      <formula>NOT(ISERROR(SEARCH("b",F51)))</formula>
    </cfRule>
    <cfRule type="containsText" dxfId="307" priority="44" stopIfTrue="1" operator="containsText" text="a">
      <formula>NOT(ISERROR(SEARCH("a",F51)))</formula>
    </cfRule>
  </conditionalFormatting>
  <conditionalFormatting sqref="F5:F10">
    <cfRule type="cellIs" dxfId="306" priority="37" stopIfTrue="1" operator="equal">
      <formula>"①全てある"</formula>
    </cfRule>
    <cfRule type="cellIs" dxfId="305" priority="38" stopIfTrue="1" operator="equal">
      <formula>"②一部ある"</formula>
    </cfRule>
    <cfRule type="cellIs" dxfId="304" priority="39" stopIfTrue="1" operator="equal">
      <formula>"③ない"</formula>
    </cfRule>
  </conditionalFormatting>
  <conditionalFormatting sqref="F20:F24">
    <cfRule type="cellIs" dxfId="303" priority="31" stopIfTrue="1" operator="equal">
      <formula>"①全てある"</formula>
    </cfRule>
    <cfRule type="cellIs" dxfId="302" priority="32" stopIfTrue="1" operator="equal">
      <formula>"②一部ある"</formula>
    </cfRule>
    <cfRule type="cellIs" dxfId="301" priority="33" stopIfTrue="1" operator="equal">
      <formula>"③ない"</formula>
    </cfRule>
  </conditionalFormatting>
  <conditionalFormatting sqref="F32:F38">
    <cfRule type="cellIs" dxfId="300" priority="25" stopIfTrue="1" operator="equal">
      <formula>"①全て行っている"</formula>
    </cfRule>
    <cfRule type="cellIs" dxfId="299" priority="26" stopIfTrue="1" operator="equal">
      <formula>"②一部行っている"</formula>
    </cfRule>
    <cfRule type="cellIs" dxfId="298" priority="27" stopIfTrue="1" operator="equal">
      <formula>"③行っていない"</formula>
    </cfRule>
  </conditionalFormatting>
  <conditionalFormatting sqref="F13:F18">
    <cfRule type="cellIs" dxfId="297" priority="7" stopIfTrue="1" operator="equal">
      <formula>"①全てある"</formula>
    </cfRule>
    <cfRule type="cellIs" dxfId="296" priority="8" stopIfTrue="1" operator="equal">
      <formula>"②一部ある"</formula>
    </cfRule>
    <cfRule type="cellIs" dxfId="295" priority="9" stopIfTrue="1" operator="equal">
      <formula>"③ない"</formula>
    </cfRule>
  </conditionalFormatting>
  <conditionalFormatting sqref="F26:F30">
    <cfRule type="cellIs" dxfId="294" priority="4" stopIfTrue="1" operator="equal">
      <formula>"①全てある"</formula>
    </cfRule>
    <cfRule type="cellIs" dxfId="293" priority="5" stopIfTrue="1" operator="equal">
      <formula>"②一部ある"</formula>
    </cfRule>
    <cfRule type="cellIs" dxfId="292" priority="6" stopIfTrue="1" operator="equal">
      <formula>"③ない"</formula>
    </cfRule>
  </conditionalFormatting>
  <conditionalFormatting sqref="F40:F46">
    <cfRule type="cellIs" dxfId="291" priority="1" stopIfTrue="1" operator="equal">
      <formula>"①全て行っている"</formula>
    </cfRule>
    <cfRule type="cellIs" dxfId="290" priority="2" stopIfTrue="1" operator="equal">
      <formula>"②一部行っている"</formula>
    </cfRule>
    <cfRule type="cellIs" dxfId="289" priority="3" stopIfTrue="1" operator="equal">
      <formula>"③行っていない"</formula>
    </cfRule>
  </conditionalFormatting>
  <dataValidations count="2">
    <dataValidation type="list" allowBlank="1" showInputMessage="1" showErrorMessage="1" sqref="F5:F10 F13:F18 F20:F24 F26:F30" xr:uid="{00000000-0002-0000-0100-000000000000}">
      <formula1>INDIRECT("a.選択肢!$B$3:$E$3")</formula1>
    </dataValidation>
    <dataValidation type="list" allowBlank="1" showInputMessage="1" showErrorMessage="1" sqref="F32:F38 F40:F46" xr:uid="{00000000-0002-0000-0100-000001000000}">
      <formula1>INDIRECT("a.選択肢!$B$4:$E$4")</formula1>
    </dataValidation>
  </dataValidations>
  <hyperlinks>
    <hyperlink ref="F54" location="'２．運用状況'!E4" display="運用状況に関する設問へ" xr:uid="{00000000-0004-0000-0100-000000000000}"/>
  </hyperlinks>
  <pageMargins left="0.39370078740157483" right="0.39370078740157483" top="0.74803149606299213" bottom="0.74803149606299213" header="0.31496062992125984" footer="0.31496062992125984"/>
  <pageSetup paperSize="9" scale="88"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B1:G103"/>
  <sheetViews>
    <sheetView zoomScaleNormal="100" zoomScaleSheetLayoutView="100" workbookViewId="0">
      <selection activeCell="H12" sqref="H12"/>
    </sheetView>
  </sheetViews>
  <sheetFormatPr defaultRowHeight="12.75" x14ac:dyDescent="0.25"/>
  <cols>
    <col min="1" max="1" width="2.06640625" customWidth="1"/>
    <col min="2" max="2" width="2.3984375" customWidth="1"/>
    <col min="3" max="3" width="3.46484375" customWidth="1"/>
    <col min="4" max="4" width="99.46484375" customWidth="1"/>
    <col min="5" max="5" width="18.3984375" style="7" customWidth="1"/>
    <col min="6" max="6" width="1.46484375" style="65" customWidth="1"/>
  </cols>
  <sheetData>
    <row r="1" spans="2:7" s="19" customFormat="1" ht="32.25" customHeight="1" x14ac:dyDescent="0.25">
      <c r="B1" s="19" t="s">
        <v>51</v>
      </c>
      <c r="E1" s="52"/>
      <c r="F1" s="66"/>
    </row>
    <row r="2" spans="2:7" ht="23.2" customHeight="1" x14ac:dyDescent="0.25">
      <c r="B2" s="16" t="s">
        <v>52</v>
      </c>
    </row>
    <row r="3" spans="2:7" ht="20.350000000000001" customHeight="1" x14ac:dyDescent="0.25">
      <c r="B3" s="50">
        <v>1</v>
      </c>
      <c r="C3" s="51" t="s">
        <v>164</v>
      </c>
      <c r="D3" s="51"/>
      <c r="E3" s="53"/>
      <c r="F3" s="62"/>
      <c r="G3" s="79" t="s">
        <v>88</v>
      </c>
    </row>
    <row r="4" spans="2:7" ht="18" customHeight="1" x14ac:dyDescent="0.25">
      <c r="B4" s="10"/>
      <c r="C4" s="43" t="s">
        <v>95</v>
      </c>
      <c r="D4" s="190" t="s">
        <v>195</v>
      </c>
      <c r="E4" s="359" t="s">
        <v>39</v>
      </c>
      <c r="F4" s="63"/>
      <c r="G4" s="412" t="str">
        <f>d.評価結果計算!C15</f>
        <v/>
      </c>
    </row>
    <row r="5" spans="2:7" ht="18" customHeight="1" x14ac:dyDescent="0.25">
      <c r="B5" s="10"/>
      <c r="C5" s="45" t="s">
        <v>96</v>
      </c>
      <c r="D5" s="189" t="s">
        <v>196</v>
      </c>
      <c r="E5" s="360" t="s">
        <v>39</v>
      </c>
      <c r="F5" s="63"/>
      <c r="G5" s="413"/>
    </row>
    <row r="6" spans="2:7" ht="18" customHeight="1" x14ac:dyDescent="0.25">
      <c r="B6" s="10"/>
      <c r="C6" s="45" t="s">
        <v>97</v>
      </c>
      <c r="D6" s="189" t="s">
        <v>197</v>
      </c>
      <c r="E6" s="360" t="s">
        <v>39</v>
      </c>
      <c r="F6" s="63"/>
      <c r="G6" s="413"/>
    </row>
    <row r="7" spans="2:7" ht="18" customHeight="1" x14ac:dyDescent="0.25">
      <c r="B7" s="10"/>
      <c r="C7" s="45" t="s">
        <v>98</v>
      </c>
      <c r="D7" s="189" t="s">
        <v>198</v>
      </c>
      <c r="E7" s="360" t="s">
        <v>39</v>
      </c>
      <c r="F7" s="63"/>
      <c r="G7" s="413"/>
    </row>
    <row r="8" spans="2:7" ht="18" customHeight="1" x14ac:dyDescent="0.25">
      <c r="B8" s="10"/>
      <c r="C8" s="45" t="s">
        <v>99</v>
      </c>
      <c r="D8" s="90" t="s">
        <v>199</v>
      </c>
      <c r="E8" s="360" t="s">
        <v>39</v>
      </c>
      <c r="F8" s="63"/>
      <c r="G8" s="413"/>
    </row>
    <row r="9" spans="2:7" ht="18" customHeight="1" x14ac:dyDescent="0.25">
      <c r="B9" s="14"/>
      <c r="C9" s="48" t="s">
        <v>100</v>
      </c>
      <c r="D9" s="191" t="s">
        <v>200</v>
      </c>
      <c r="E9" s="361" t="s">
        <v>39</v>
      </c>
      <c r="F9" s="63"/>
      <c r="G9" s="414"/>
    </row>
    <row r="10" spans="2:7" ht="24.95" customHeight="1" x14ac:dyDescent="0.25">
      <c r="B10" s="410" t="s">
        <v>236</v>
      </c>
      <c r="C10" s="411"/>
      <c r="D10" s="408"/>
      <c r="E10" s="409"/>
      <c r="F10" s="63"/>
      <c r="G10" s="99" t="str">
        <f>IF(COUNTIF(E4:E9,a.選択肢!$B$5)=0,"","未回答あり")</f>
        <v>未回答あり</v>
      </c>
    </row>
    <row r="11" spans="2:7" ht="16.600000000000001" customHeight="1" x14ac:dyDescent="0.25">
      <c r="G11" s="67"/>
    </row>
    <row r="12" spans="2:7" s="20" customFormat="1" ht="19.45" customHeight="1" x14ac:dyDescent="0.25">
      <c r="B12" s="50">
        <f>B3+1</f>
        <v>2</v>
      </c>
      <c r="C12" s="51" t="s">
        <v>226</v>
      </c>
      <c r="D12" s="51"/>
      <c r="E12" s="53"/>
      <c r="F12" s="62"/>
      <c r="G12" s="79" t="s">
        <v>88</v>
      </c>
    </row>
    <row r="13" spans="2:7" ht="15.7" customHeight="1" x14ac:dyDescent="0.25">
      <c r="B13" s="10"/>
      <c r="C13" s="43" t="s">
        <v>66</v>
      </c>
      <c r="D13" s="44" t="s">
        <v>214</v>
      </c>
      <c r="E13" s="359" t="s">
        <v>39</v>
      </c>
      <c r="F13" s="63"/>
      <c r="G13" s="412" t="str">
        <f>d.評価結果計算!D15</f>
        <v/>
      </c>
    </row>
    <row r="14" spans="2:7" ht="17.350000000000001" customHeight="1" x14ac:dyDescent="0.25">
      <c r="B14" s="10"/>
      <c r="C14" s="45" t="s">
        <v>54</v>
      </c>
      <c r="D14" s="46" t="s">
        <v>215</v>
      </c>
      <c r="E14" s="360" t="s">
        <v>39</v>
      </c>
      <c r="F14" s="63"/>
      <c r="G14" s="413"/>
    </row>
    <row r="15" spans="2:7" ht="18" customHeight="1" x14ac:dyDescent="0.25">
      <c r="B15" s="10"/>
      <c r="C15" s="45" t="s">
        <v>55</v>
      </c>
      <c r="D15" s="46" t="s">
        <v>216</v>
      </c>
      <c r="E15" s="360" t="s">
        <v>39</v>
      </c>
      <c r="F15" s="63"/>
      <c r="G15" s="413"/>
    </row>
    <row r="16" spans="2:7" ht="18" customHeight="1" x14ac:dyDescent="0.25">
      <c r="B16" s="10"/>
      <c r="C16" s="45" t="s">
        <v>56</v>
      </c>
      <c r="D16" s="46" t="s">
        <v>219</v>
      </c>
      <c r="E16" s="360" t="s">
        <v>39</v>
      </c>
      <c r="F16" s="63"/>
      <c r="G16" s="413"/>
    </row>
    <row r="17" spans="2:7" ht="18" customHeight="1" x14ac:dyDescent="0.25">
      <c r="B17" s="10"/>
      <c r="C17" s="45" t="s">
        <v>57</v>
      </c>
      <c r="D17" s="47" t="s">
        <v>218</v>
      </c>
      <c r="E17" s="360" t="s">
        <v>39</v>
      </c>
      <c r="F17" s="63"/>
      <c r="G17" s="413"/>
    </row>
    <row r="18" spans="2:7" ht="18" customHeight="1" x14ac:dyDescent="0.25">
      <c r="B18" s="14"/>
      <c r="C18" s="48" t="s">
        <v>58</v>
      </c>
      <c r="D18" s="49" t="s">
        <v>217</v>
      </c>
      <c r="E18" s="361" t="s">
        <v>39</v>
      </c>
      <c r="F18" s="63"/>
      <c r="G18" s="414"/>
    </row>
    <row r="19" spans="2:7" ht="24.95" customHeight="1" x14ac:dyDescent="0.25">
      <c r="B19" s="410" t="s">
        <v>236</v>
      </c>
      <c r="C19" s="411"/>
      <c r="D19" s="408"/>
      <c r="E19" s="409"/>
      <c r="F19" s="63"/>
      <c r="G19" s="99" t="str">
        <f>IF(COUNTIF(E13:E18,a.選択肢!$B$5)=0,"","未回答あり")</f>
        <v>未回答あり</v>
      </c>
    </row>
    <row r="20" spans="2:7" ht="13.6" customHeight="1" x14ac:dyDescent="0.25">
      <c r="B20" s="5"/>
      <c r="C20" s="97"/>
      <c r="D20" s="90"/>
      <c r="E20" s="63"/>
      <c r="F20" s="63"/>
      <c r="G20" s="99"/>
    </row>
    <row r="21" spans="2:7" s="20" customFormat="1" ht="19.45" customHeight="1" x14ac:dyDescent="0.25">
      <c r="B21" s="50">
        <f>B12+1</f>
        <v>3</v>
      </c>
      <c r="C21" s="51" t="s">
        <v>146</v>
      </c>
      <c r="D21" s="51"/>
      <c r="E21" s="53"/>
      <c r="F21" s="62"/>
      <c r="G21" s="79" t="s">
        <v>88</v>
      </c>
    </row>
    <row r="22" spans="2:7" ht="18.75" customHeight="1" x14ac:dyDescent="0.25">
      <c r="B22" s="10"/>
      <c r="C22" s="43" t="s">
        <v>4</v>
      </c>
      <c r="D22" s="44" t="s">
        <v>387</v>
      </c>
      <c r="E22" s="359" t="s">
        <v>39</v>
      </c>
      <c r="F22" s="63"/>
      <c r="G22" s="412" t="str">
        <f>d.評価結果計算!E15</f>
        <v/>
      </c>
    </row>
    <row r="23" spans="2:7" ht="18.75" customHeight="1" x14ac:dyDescent="0.25">
      <c r="B23" s="10"/>
      <c r="C23" s="45" t="s">
        <v>6</v>
      </c>
      <c r="D23" s="46" t="s">
        <v>147</v>
      </c>
      <c r="E23" s="360" t="s">
        <v>39</v>
      </c>
      <c r="F23" s="63"/>
      <c r="G23" s="413"/>
    </row>
    <row r="24" spans="2:7" ht="18" customHeight="1" x14ac:dyDescent="0.25">
      <c r="B24" s="10"/>
      <c r="C24" s="45" t="s">
        <v>8</v>
      </c>
      <c r="D24" s="46" t="s">
        <v>148</v>
      </c>
      <c r="E24" s="360" t="s">
        <v>39</v>
      </c>
      <c r="F24" s="63"/>
      <c r="G24" s="413"/>
    </row>
    <row r="25" spans="2:7" ht="18" customHeight="1" x14ac:dyDescent="0.25">
      <c r="B25" s="10"/>
      <c r="C25" s="45" t="s">
        <v>56</v>
      </c>
      <c r="D25" s="46" t="s">
        <v>149</v>
      </c>
      <c r="E25" s="360" t="s">
        <v>39</v>
      </c>
      <c r="F25" s="63"/>
      <c r="G25" s="413"/>
    </row>
    <row r="26" spans="2:7" ht="18" customHeight="1" x14ac:dyDescent="0.25">
      <c r="B26" s="10"/>
      <c r="C26" s="45" t="s">
        <v>15</v>
      </c>
      <c r="D26" s="47" t="s">
        <v>150</v>
      </c>
      <c r="E26" s="360" t="s">
        <v>39</v>
      </c>
      <c r="F26" s="63"/>
      <c r="G26" s="413"/>
    </row>
    <row r="27" spans="2:7" ht="18" customHeight="1" x14ac:dyDescent="0.25">
      <c r="B27" s="14"/>
      <c r="C27" s="48" t="s">
        <v>31</v>
      </c>
      <c r="D27" s="49" t="s">
        <v>151</v>
      </c>
      <c r="E27" s="361" t="s">
        <v>39</v>
      </c>
      <c r="F27" s="63"/>
      <c r="G27" s="414"/>
    </row>
    <row r="28" spans="2:7" ht="24.95" customHeight="1" x14ac:dyDescent="0.25">
      <c r="B28" s="410" t="s">
        <v>236</v>
      </c>
      <c r="C28" s="411"/>
      <c r="D28" s="408"/>
      <c r="E28" s="409"/>
      <c r="F28" s="63"/>
      <c r="G28" s="99" t="str">
        <f>IF(COUNTIF(E22:E27,a.選択肢!$B$5)=0,"","未回答あり")</f>
        <v>未回答あり</v>
      </c>
    </row>
    <row r="29" spans="2:7" ht="12.85" customHeight="1" x14ac:dyDescent="0.25">
      <c r="G29" s="67"/>
    </row>
    <row r="30" spans="2:7" s="20" customFormat="1" ht="19.45" customHeight="1" x14ac:dyDescent="0.25">
      <c r="B30" s="50">
        <f>B21+1</f>
        <v>4</v>
      </c>
      <c r="C30" s="51" t="s">
        <v>53</v>
      </c>
      <c r="D30" s="51"/>
      <c r="E30" s="53"/>
      <c r="F30" s="62"/>
      <c r="G30" s="79" t="s">
        <v>88</v>
      </c>
    </row>
    <row r="31" spans="2:7" ht="18" customHeight="1" x14ac:dyDescent="0.25">
      <c r="B31" s="10"/>
      <c r="C31" s="43" t="s">
        <v>66</v>
      </c>
      <c r="D31" s="44" t="s">
        <v>59</v>
      </c>
      <c r="E31" s="359" t="s">
        <v>39</v>
      </c>
      <c r="F31" s="63"/>
      <c r="G31" s="412" t="str">
        <f>d.評価結果計算!F15</f>
        <v/>
      </c>
    </row>
    <row r="32" spans="2:7" ht="18" customHeight="1" x14ac:dyDescent="0.25">
      <c r="B32" s="10"/>
      <c r="C32" s="45" t="s">
        <v>54</v>
      </c>
      <c r="D32" s="46" t="s">
        <v>60</v>
      </c>
      <c r="E32" s="360" t="s">
        <v>39</v>
      </c>
      <c r="F32" s="63"/>
      <c r="G32" s="413"/>
    </row>
    <row r="33" spans="2:7" ht="18" customHeight="1" x14ac:dyDescent="0.25">
      <c r="B33" s="10"/>
      <c r="C33" s="45" t="s">
        <v>55</v>
      </c>
      <c r="D33" s="46" t="s">
        <v>61</v>
      </c>
      <c r="E33" s="360" t="s">
        <v>39</v>
      </c>
      <c r="F33" s="63"/>
      <c r="G33" s="413"/>
    </row>
    <row r="34" spans="2:7" ht="18" customHeight="1" x14ac:dyDescent="0.25">
      <c r="B34" s="10"/>
      <c r="C34" s="45" t="s">
        <v>56</v>
      </c>
      <c r="D34" s="46" t="s">
        <v>62</v>
      </c>
      <c r="E34" s="360" t="s">
        <v>39</v>
      </c>
      <c r="F34" s="63"/>
      <c r="G34" s="413"/>
    </row>
    <row r="35" spans="2:7" ht="18" customHeight="1" x14ac:dyDescent="0.25">
      <c r="B35" s="10"/>
      <c r="C35" s="45" t="s">
        <v>57</v>
      </c>
      <c r="D35" s="90" t="s">
        <v>163</v>
      </c>
      <c r="E35" s="360" t="s">
        <v>39</v>
      </c>
      <c r="F35" s="63"/>
      <c r="G35" s="413"/>
    </row>
    <row r="36" spans="2:7" ht="18" customHeight="1" x14ac:dyDescent="0.25">
      <c r="B36" s="14"/>
      <c r="C36" s="48" t="s">
        <v>58</v>
      </c>
      <c r="D36" s="49" t="s">
        <v>128</v>
      </c>
      <c r="E36" s="361" t="s">
        <v>39</v>
      </c>
      <c r="F36" s="63"/>
      <c r="G36" s="414"/>
    </row>
    <row r="37" spans="2:7" ht="24.95" customHeight="1" x14ac:dyDescent="0.25">
      <c r="B37" s="410" t="s">
        <v>236</v>
      </c>
      <c r="C37" s="411"/>
      <c r="D37" s="408"/>
      <c r="E37" s="409"/>
      <c r="F37" s="63"/>
      <c r="G37" s="99" t="str">
        <f>IF(COUNTIF(E31:E36,a.選択肢!$B$5)=0,"","未回答あり")</f>
        <v>未回答あり</v>
      </c>
    </row>
    <row r="38" spans="2:7" ht="19.45" customHeight="1" x14ac:dyDescent="0.25">
      <c r="G38" s="67"/>
    </row>
    <row r="39" spans="2:7" ht="20.350000000000001" customHeight="1" x14ac:dyDescent="0.25">
      <c r="B39" s="50">
        <f>B30+1</f>
        <v>5</v>
      </c>
      <c r="C39" s="51" t="s">
        <v>393</v>
      </c>
      <c r="D39" s="51"/>
      <c r="E39" s="53"/>
      <c r="F39" s="62"/>
      <c r="G39" s="79" t="s">
        <v>88</v>
      </c>
    </row>
    <row r="40" spans="2:7" ht="18" customHeight="1" x14ac:dyDescent="0.25">
      <c r="B40" s="10"/>
      <c r="C40" s="43" t="s">
        <v>66</v>
      </c>
      <c r="D40" s="44" t="s">
        <v>394</v>
      </c>
      <c r="E40" s="359" t="s">
        <v>39</v>
      </c>
      <c r="F40" s="63"/>
      <c r="G40" s="412" t="str">
        <f>d.評価結果計算!G15</f>
        <v/>
      </c>
    </row>
    <row r="41" spans="2:7" ht="18" customHeight="1" x14ac:dyDescent="0.25">
      <c r="B41" s="10"/>
      <c r="C41" s="45" t="s">
        <v>54</v>
      </c>
      <c r="D41" s="46" t="s">
        <v>395</v>
      </c>
      <c r="E41" s="360" t="s">
        <v>39</v>
      </c>
      <c r="F41" s="63"/>
      <c r="G41" s="413"/>
    </row>
    <row r="42" spans="2:7" ht="18" customHeight="1" x14ac:dyDescent="0.25">
      <c r="B42" s="10"/>
      <c r="C42" s="45" t="s">
        <v>55</v>
      </c>
      <c r="D42" s="46" t="s">
        <v>396</v>
      </c>
      <c r="E42" s="360" t="s">
        <v>39</v>
      </c>
      <c r="F42" s="63"/>
      <c r="G42" s="413"/>
    </row>
    <row r="43" spans="2:7" ht="18" customHeight="1" x14ac:dyDescent="0.25">
      <c r="B43" s="10"/>
      <c r="C43" s="45" t="s">
        <v>56</v>
      </c>
      <c r="D43" s="46" t="s">
        <v>397</v>
      </c>
      <c r="E43" s="360" t="s">
        <v>39</v>
      </c>
      <c r="F43" s="63"/>
      <c r="G43" s="413"/>
    </row>
    <row r="44" spans="2:7" ht="18" customHeight="1" x14ac:dyDescent="0.25">
      <c r="B44" s="10"/>
      <c r="C44" s="45" t="s">
        <v>57</v>
      </c>
      <c r="D44" s="47" t="s">
        <v>129</v>
      </c>
      <c r="E44" s="360" t="s">
        <v>39</v>
      </c>
      <c r="F44" s="63"/>
      <c r="G44" s="413"/>
    </row>
    <row r="45" spans="2:7" ht="18" customHeight="1" x14ac:dyDescent="0.25">
      <c r="B45" s="14"/>
      <c r="C45" s="48" t="s">
        <v>58</v>
      </c>
      <c r="D45" s="49" t="s">
        <v>398</v>
      </c>
      <c r="E45" s="361" t="s">
        <v>39</v>
      </c>
      <c r="F45" s="63"/>
      <c r="G45" s="414"/>
    </row>
    <row r="46" spans="2:7" ht="24.95" customHeight="1" x14ac:dyDescent="0.25">
      <c r="B46" s="410" t="s">
        <v>236</v>
      </c>
      <c r="C46" s="411"/>
      <c r="D46" s="408"/>
      <c r="E46" s="409"/>
      <c r="F46" s="63"/>
      <c r="G46" s="99" t="str">
        <f>IF(COUNTIF(E40:E45,a.選択肢!$B$5)=0,"","未回答あり")</f>
        <v>未回答あり</v>
      </c>
    </row>
    <row r="47" spans="2:7" ht="14.25" customHeight="1" x14ac:dyDescent="0.25">
      <c r="G47" s="67"/>
    </row>
    <row r="48" spans="2:7" ht="20.350000000000001" customHeight="1" x14ac:dyDescent="0.25">
      <c r="B48" s="50">
        <f>B39+1</f>
        <v>6</v>
      </c>
      <c r="C48" s="51" t="s">
        <v>63</v>
      </c>
      <c r="D48" s="51"/>
      <c r="E48" s="53"/>
      <c r="F48" s="62"/>
      <c r="G48" s="79" t="s">
        <v>88</v>
      </c>
    </row>
    <row r="49" spans="2:7" ht="18" customHeight="1" x14ac:dyDescent="0.25">
      <c r="B49" s="10"/>
      <c r="C49" s="43" t="s">
        <v>66</v>
      </c>
      <c r="D49" s="44" t="s">
        <v>64</v>
      </c>
      <c r="E49" s="359" t="s">
        <v>39</v>
      </c>
      <c r="F49" s="63"/>
      <c r="G49" s="412" t="str">
        <f>d.評価結果計算!H15</f>
        <v/>
      </c>
    </row>
    <row r="50" spans="2:7" ht="18" customHeight="1" x14ac:dyDescent="0.25">
      <c r="B50" s="10"/>
      <c r="C50" s="45" t="s">
        <v>54</v>
      </c>
      <c r="D50" s="46" t="s">
        <v>65</v>
      </c>
      <c r="E50" s="360" t="s">
        <v>39</v>
      </c>
      <c r="F50" s="63"/>
      <c r="G50" s="413"/>
    </row>
    <row r="51" spans="2:7" ht="18" customHeight="1" x14ac:dyDescent="0.25">
      <c r="B51" s="10"/>
      <c r="C51" s="45" t="s">
        <v>55</v>
      </c>
      <c r="D51" s="46" t="s">
        <v>93</v>
      </c>
      <c r="E51" s="360" t="s">
        <v>39</v>
      </c>
      <c r="F51" s="63"/>
      <c r="G51" s="413"/>
    </row>
    <row r="52" spans="2:7" ht="18.75" customHeight="1" x14ac:dyDescent="0.25">
      <c r="B52" s="10"/>
      <c r="C52" s="45" t="s">
        <v>56</v>
      </c>
      <c r="D52" s="189" t="s">
        <v>169</v>
      </c>
      <c r="E52" s="360" t="s">
        <v>39</v>
      </c>
      <c r="F52" s="63"/>
      <c r="G52" s="413"/>
    </row>
    <row r="53" spans="2:7" ht="18" customHeight="1" x14ac:dyDescent="0.25">
      <c r="B53" s="10"/>
      <c r="C53" s="45" t="s">
        <v>57</v>
      </c>
      <c r="D53" s="90" t="s">
        <v>170</v>
      </c>
      <c r="E53" s="360" t="s">
        <v>39</v>
      </c>
      <c r="F53" s="63"/>
      <c r="G53" s="413"/>
    </row>
    <row r="54" spans="2:7" ht="18" customHeight="1" x14ac:dyDescent="0.25">
      <c r="B54" s="14"/>
      <c r="C54" s="48" t="s">
        <v>58</v>
      </c>
      <c r="D54" s="49" t="s">
        <v>72</v>
      </c>
      <c r="E54" s="361" t="s">
        <v>39</v>
      </c>
      <c r="F54" s="63"/>
      <c r="G54" s="414"/>
    </row>
    <row r="55" spans="2:7" ht="24.95" customHeight="1" x14ac:dyDescent="0.25">
      <c r="B55" s="410" t="s">
        <v>236</v>
      </c>
      <c r="C55" s="411"/>
      <c r="D55" s="408"/>
      <c r="E55" s="409"/>
      <c r="F55" s="63"/>
      <c r="G55" s="99" t="str">
        <f>IF(COUNTIF(E49:E54,a.選択肢!$B$5)=0,"","未回答あり")</f>
        <v>未回答あり</v>
      </c>
    </row>
    <row r="56" spans="2:7" ht="19.45" customHeight="1" x14ac:dyDescent="0.25">
      <c r="G56" s="67"/>
    </row>
    <row r="57" spans="2:7" ht="20.350000000000001" customHeight="1" x14ac:dyDescent="0.25">
      <c r="B57" s="50">
        <f>B48+1</f>
        <v>7</v>
      </c>
      <c r="C57" s="51" t="s">
        <v>67</v>
      </c>
      <c r="D57" s="51"/>
      <c r="E57" s="56"/>
      <c r="F57" s="64"/>
      <c r="G57" s="67"/>
    </row>
    <row r="58" spans="2:7" ht="20.350000000000001" customHeight="1" x14ac:dyDescent="0.25">
      <c r="B58" s="57"/>
      <c r="C58" s="58" t="s">
        <v>275</v>
      </c>
      <c r="D58" s="59"/>
      <c r="E58" s="362" t="s">
        <v>39</v>
      </c>
      <c r="F58" s="63"/>
      <c r="G58" s="67"/>
    </row>
    <row r="59" spans="2:7" ht="20.350000000000001" customHeight="1" x14ac:dyDescent="0.25">
      <c r="B59" s="23"/>
      <c r="C59" s="60" t="s">
        <v>70</v>
      </c>
      <c r="D59" s="21"/>
      <c r="E59" s="54"/>
      <c r="F59" s="62"/>
      <c r="G59" s="85" t="s">
        <v>111</v>
      </c>
    </row>
    <row r="60" spans="2:7" ht="18" customHeight="1" x14ac:dyDescent="0.25">
      <c r="B60" s="10"/>
      <c r="C60" s="43" t="s">
        <v>66</v>
      </c>
      <c r="D60" s="44" t="s">
        <v>120</v>
      </c>
      <c r="E60" s="359" t="s">
        <v>39</v>
      </c>
      <c r="F60" s="63"/>
      <c r="G60" s="412" t="str">
        <f>d.評価結果計算!I15</f>
        <v/>
      </c>
    </row>
    <row r="61" spans="2:7" ht="18" customHeight="1" x14ac:dyDescent="0.25">
      <c r="B61" s="10"/>
      <c r="C61" s="45" t="s">
        <v>54</v>
      </c>
      <c r="D61" s="46" t="s">
        <v>122</v>
      </c>
      <c r="E61" s="360" t="s">
        <v>39</v>
      </c>
      <c r="F61" s="63"/>
      <c r="G61" s="413"/>
    </row>
    <row r="62" spans="2:7" ht="18" customHeight="1" x14ac:dyDescent="0.25">
      <c r="B62" s="10"/>
      <c r="C62" s="45" t="s">
        <v>55</v>
      </c>
      <c r="D62" s="46" t="s">
        <v>119</v>
      </c>
      <c r="E62" s="360" t="s">
        <v>39</v>
      </c>
      <c r="F62" s="63"/>
      <c r="G62" s="413"/>
    </row>
    <row r="63" spans="2:7" ht="18" customHeight="1" x14ac:dyDescent="0.25">
      <c r="B63" s="10"/>
      <c r="C63" s="45" t="s">
        <v>56</v>
      </c>
      <c r="D63" s="46" t="s">
        <v>126</v>
      </c>
      <c r="E63" s="360" t="s">
        <v>39</v>
      </c>
      <c r="F63" s="63"/>
      <c r="G63" s="413"/>
    </row>
    <row r="64" spans="2:7" ht="18" customHeight="1" x14ac:dyDescent="0.25">
      <c r="B64" s="10"/>
      <c r="C64" s="45" t="s">
        <v>57</v>
      </c>
      <c r="D64" s="90" t="s">
        <v>156</v>
      </c>
      <c r="E64" s="360" t="s">
        <v>39</v>
      </c>
      <c r="F64" s="63"/>
      <c r="G64" s="413"/>
    </row>
    <row r="65" spans="2:7" ht="18" customHeight="1" x14ac:dyDescent="0.25">
      <c r="B65" s="10"/>
      <c r="C65" s="48" t="s">
        <v>58</v>
      </c>
      <c r="D65" s="49" t="s">
        <v>118</v>
      </c>
      <c r="E65" s="361" t="s">
        <v>39</v>
      </c>
      <c r="F65" s="63"/>
      <c r="G65" s="414"/>
    </row>
    <row r="66" spans="2:7" ht="24.95" customHeight="1" x14ac:dyDescent="0.25">
      <c r="B66" s="410" t="s">
        <v>236</v>
      </c>
      <c r="C66" s="411"/>
      <c r="D66" s="408"/>
      <c r="E66" s="409"/>
      <c r="F66" s="63"/>
      <c r="G66" s="98" t="str">
        <f>IF(E58=a.選択肢!D5,"",IF(COUNTIF(E60:E65,a.選択肢!$B$5)=0,"","未回答あり"))</f>
        <v>未回答あり</v>
      </c>
    </row>
    <row r="67" spans="2:7" ht="11.95" customHeight="1" x14ac:dyDescent="0.25">
      <c r="B67" s="10"/>
      <c r="C67" s="22"/>
      <c r="D67" s="11"/>
      <c r="E67" s="55"/>
      <c r="G67" s="67"/>
    </row>
    <row r="68" spans="2:7" ht="20.350000000000001" customHeight="1" x14ac:dyDescent="0.25">
      <c r="B68" s="57"/>
      <c r="C68" s="58" t="s">
        <v>276</v>
      </c>
      <c r="D68" s="59"/>
      <c r="E68" s="363" t="s">
        <v>39</v>
      </c>
      <c r="F68" s="63"/>
      <c r="G68" s="67"/>
    </row>
    <row r="69" spans="2:7" ht="18.75" customHeight="1" x14ac:dyDescent="0.25">
      <c r="B69" s="10"/>
      <c r="C69" s="61" t="s">
        <v>69</v>
      </c>
      <c r="D69" s="11"/>
      <c r="E69" s="55"/>
      <c r="F69" s="84"/>
      <c r="G69" s="86" t="s">
        <v>111</v>
      </c>
    </row>
    <row r="70" spans="2:7" ht="18" customHeight="1" x14ac:dyDescent="0.25">
      <c r="B70" s="10"/>
      <c r="C70" s="43" t="s">
        <v>66</v>
      </c>
      <c r="D70" s="123" t="s">
        <v>120</v>
      </c>
      <c r="E70" s="359" t="s">
        <v>39</v>
      </c>
      <c r="F70" s="63"/>
      <c r="G70" s="412" t="str">
        <f>d.評価結果計算!J15</f>
        <v/>
      </c>
    </row>
    <row r="71" spans="2:7" ht="18" customHeight="1" x14ac:dyDescent="0.25">
      <c r="B71" s="10"/>
      <c r="C71" s="45" t="s">
        <v>54</v>
      </c>
      <c r="D71" s="122" t="s">
        <v>121</v>
      </c>
      <c r="E71" s="360" t="s">
        <v>39</v>
      </c>
      <c r="F71" s="63"/>
      <c r="G71" s="413"/>
    </row>
    <row r="72" spans="2:7" ht="18" customHeight="1" x14ac:dyDescent="0.25">
      <c r="B72" s="10"/>
      <c r="C72" s="45" t="s">
        <v>55</v>
      </c>
      <c r="D72" s="46" t="s">
        <v>123</v>
      </c>
      <c r="E72" s="360" t="s">
        <v>39</v>
      </c>
      <c r="F72" s="63"/>
      <c r="G72" s="413"/>
    </row>
    <row r="73" spans="2:7" ht="18" customHeight="1" x14ac:dyDescent="0.25">
      <c r="B73" s="10"/>
      <c r="C73" s="45" t="s">
        <v>56</v>
      </c>
      <c r="D73" s="46" t="s">
        <v>124</v>
      </c>
      <c r="E73" s="360" t="s">
        <v>39</v>
      </c>
      <c r="F73" s="63"/>
      <c r="G73" s="413"/>
    </row>
    <row r="74" spans="2:7" ht="18" customHeight="1" x14ac:dyDescent="0.25">
      <c r="B74" s="10"/>
      <c r="C74" s="45" t="s">
        <v>57</v>
      </c>
      <c r="D74" s="46" t="s">
        <v>125</v>
      </c>
      <c r="E74" s="360" t="s">
        <v>39</v>
      </c>
      <c r="F74" s="63"/>
      <c r="G74" s="413"/>
    </row>
    <row r="75" spans="2:7" ht="18" customHeight="1" x14ac:dyDescent="0.25">
      <c r="B75" s="14"/>
      <c r="C75" s="48" t="s">
        <v>58</v>
      </c>
      <c r="D75" s="49" t="s">
        <v>118</v>
      </c>
      <c r="E75" s="361" t="s">
        <v>39</v>
      </c>
      <c r="F75" s="63"/>
      <c r="G75" s="414"/>
    </row>
    <row r="76" spans="2:7" ht="24.95" customHeight="1" x14ac:dyDescent="0.25">
      <c r="B76" s="410" t="s">
        <v>236</v>
      </c>
      <c r="C76" s="411"/>
      <c r="D76" s="408"/>
      <c r="E76" s="409"/>
      <c r="F76" s="63"/>
      <c r="G76" s="98" t="str">
        <f>IF(E68=a.選択肢!D5,"",IF(COUNTIF(E70:E75,a.選択肢!$B$5)=0,"","未回答あり"))</f>
        <v>未回答あり</v>
      </c>
    </row>
    <row r="77" spans="2:7" ht="15.7" customHeight="1" x14ac:dyDescent="0.25">
      <c r="G77" s="67"/>
    </row>
    <row r="78" spans="2:7" ht="20.350000000000001" customHeight="1" x14ac:dyDescent="0.25">
      <c r="B78" s="50">
        <f>B57+1</f>
        <v>8</v>
      </c>
      <c r="C78" s="51" t="s">
        <v>71</v>
      </c>
      <c r="D78" s="51"/>
      <c r="E78" s="53"/>
      <c r="F78" s="62"/>
      <c r="G78" s="79" t="s">
        <v>88</v>
      </c>
    </row>
    <row r="79" spans="2:7" ht="18" customHeight="1" x14ac:dyDescent="0.25">
      <c r="B79" s="10"/>
      <c r="C79" s="43" t="s">
        <v>66</v>
      </c>
      <c r="D79" s="190" t="s">
        <v>171</v>
      </c>
      <c r="E79" s="359" t="s">
        <v>39</v>
      </c>
      <c r="F79" s="63"/>
      <c r="G79" s="412" t="str">
        <f>d.評価結果計算!K15</f>
        <v/>
      </c>
    </row>
    <row r="80" spans="2:7" ht="18" customHeight="1" x14ac:dyDescent="0.25">
      <c r="B80" s="10"/>
      <c r="C80" s="45" t="s">
        <v>54</v>
      </c>
      <c r="D80" s="189" t="s">
        <v>80</v>
      </c>
      <c r="E80" s="360" t="s">
        <v>39</v>
      </c>
      <c r="F80" s="63"/>
      <c r="G80" s="413"/>
    </row>
    <row r="81" spans="2:7" ht="18" customHeight="1" x14ac:dyDescent="0.25">
      <c r="B81" s="10"/>
      <c r="C81" s="45" t="s">
        <v>55</v>
      </c>
      <c r="D81" s="189" t="s">
        <v>165</v>
      </c>
      <c r="E81" s="360" t="s">
        <v>39</v>
      </c>
      <c r="F81" s="63"/>
      <c r="G81" s="413"/>
    </row>
    <row r="82" spans="2:7" ht="18" customHeight="1" x14ac:dyDescent="0.25">
      <c r="B82" s="10"/>
      <c r="C82" s="45" t="s">
        <v>56</v>
      </c>
      <c r="D82" s="46" t="s">
        <v>79</v>
      </c>
      <c r="E82" s="360" t="s">
        <v>39</v>
      </c>
      <c r="F82" s="63"/>
      <c r="G82" s="413"/>
    </row>
    <row r="83" spans="2:7" ht="18" customHeight="1" x14ac:dyDescent="0.25">
      <c r="B83" s="10"/>
      <c r="C83" s="45" t="s">
        <v>57</v>
      </c>
      <c r="D83" s="47" t="s">
        <v>130</v>
      </c>
      <c r="E83" s="360" t="s">
        <v>39</v>
      </c>
      <c r="F83" s="63"/>
      <c r="G83" s="413"/>
    </row>
    <row r="84" spans="2:7" ht="18" customHeight="1" x14ac:dyDescent="0.25">
      <c r="B84" s="14"/>
      <c r="C84" s="48" t="s">
        <v>58</v>
      </c>
      <c r="D84" s="49" t="s">
        <v>127</v>
      </c>
      <c r="E84" s="361" t="s">
        <v>39</v>
      </c>
      <c r="F84" s="63"/>
      <c r="G84" s="414"/>
    </row>
    <row r="85" spans="2:7" ht="24.95" customHeight="1" x14ac:dyDescent="0.25">
      <c r="B85" s="410" t="s">
        <v>236</v>
      </c>
      <c r="C85" s="411"/>
      <c r="D85" s="408"/>
      <c r="E85" s="409"/>
      <c r="F85" s="63"/>
      <c r="G85" s="99" t="str">
        <f>IF(COUNTIF(E79:E84,a.選択肢!$B$5)=0,"","未回答あり")</f>
        <v>未回答あり</v>
      </c>
    </row>
    <row r="86" spans="2:7" ht="18" customHeight="1" x14ac:dyDescent="0.25">
      <c r="G86" s="67"/>
    </row>
    <row r="87" spans="2:7" ht="20.350000000000001" customHeight="1" x14ac:dyDescent="0.25">
      <c r="B87" s="50">
        <f>B78+1</f>
        <v>9</v>
      </c>
      <c r="C87" s="51" t="s">
        <v>107</v>
      </c>
      <c r="D87" s="51"/>
      <c r="E87" s="53"/>
      <c r="F87" s="62"/>
      <c r="G87" s="79" t="s">
        <v>88</v>
      </c>
    </row>
    <row r="88" spans="2:7" ht="20.350000000000001" customHeight="1" x14ac:dyDescent="0.25">
      <c r="B88" s="10"/>
      <c r="C88" s="43" t="s">
        <v>66</v>
      </c>
      <c r="D88" s="44" t="s">
        <v>78</v>
      </c>
      <c r="E88" s="359" t="s">
        <v>39</v>
      </c>
      <c r="F88" s="63"/>
      <c r="G88" s="412" t="str">
        <f>d.評価結果計算!L15</f>
        <v/>
      </c>
    </row>
    <row r="89" spans="2:7" ht="19.45" customHeight="1" x14ac:dyDescent="0.25">
      <c r="B89" s="10"/>
      <c r="C89" s="45" t="s">
        <v>54</v>
      </c>
      <c r="D89" s="46" t="s">
        <v>73</v>
      </c>
      <c r="E89" s="360" t="s">
        <v>39</v>
      </c>
      <c r="F89" s="63"/>
      <c r="G89" s="413"/>
    </row>
    <row r="90" spans="2:7" ht="24.85" customHeight="1" x14ac:dyDescent="0.25">
      <c r="B90" s="10"/>
      <c r="C90" s="45" t="s">
        <v>55</v>
      </c>
      <c r="D90" s="46" t="s">
        <v>74</v>
      </c>
      <c r="E90" s="360" t="s">
        <v>39</v>
      </c>
      <c r="F90" s="63"/>
      <c r="G90" s="413"/>
    </row>
    <row r="91" spans="2:7" ht="18" customHeight="1" x14ac:dyDescent="0.25">
      <c r="B91" s="10"/>
      <c r="C91" s="45" t="s">
        <v>56</v>
      </c>
      <c r="D91" s="46" t="s">
        <v>75</v>
      </c>
      <c r="E91" s="360" t="s">
        <v>39</v>
      </c>
      <c r="F91" s="63"/>
      <c r="G91" s="413"/>
    </row>
    <row r="92" spans="2:7" ht="18" customHeight="1" x14ac:dyDescent="0.25">
      <c r="B92" s="10"/>
      <c r="C92" s="45" t="s">
        <v>57</v>
      </c>
      <c r="D92" s="47" t="s">
        <v>76</v>
      </c>
      <c r="E92" s="360" t="s">
        <v>39</v>
      </c>
      <c r="F92" s="63"/>
      <c r="G92" s="413"/>
    </row>
    <row r="93" spans="2:7" ht="18" customHeight="1" x14ac:dyDescent="0.25">
      <c r="B93" s="14"/>
      <c r="C93" s="48" t="s">
        <v>58</v>
      </c>
      <c r="D93" s="49" t="s">
        <v>77</v>
      </c>
      <c r="E93" s="361" t="s">
        <v>39</v>
      </c>
      <c r="F93" s="63"/>
      <c r="G93" s="414"/>
    </row>
    <row r="94" spans="2:7" ht="29.25" customHeight="1" x14ac:dyDescent="0.25">
      <c r="B94" s="410" t="s">
        <v>236</v>
      </c>
      <c r="C94" s="411"/>
      <c r="D94" s="408"/>
      <c r="E94" s="409"/>
      <c r="F94" s="63"/>
      <c r="G94" s="99" t="str">
        <f>IF(COUNTIF(E88:E93,a.選択肢!$B$5)=0,"","未回答あり")</f>
        <v>未回答あり</v>
      </c>
    </row>
    <row r="95" spans="2:7" ht="13.6" customHeight="1" x14ac:dyDescent="0.25">
      <c r="B95" s="212"/>
      <c r="C95" s="210"/>
      <c r="D95" s="213"/>
      <c r="E95" s="213"/>
      <c r="F95" s="63"/>
      <c r="G95" s="99"/>
    </row>
    <row r="96" spans="2:7" ht="13.15" thickBot="1" x14ac:dyDescent="0.3">
      <c r="B96" s="92" t="s">
        <v>237</v>
      </c>
      <c r="E96"/>
      <c r="F96"/>
    </row>
    <row r="97" spans="2:7" ht="52.6" customHeight="1" thickBot="1" x14ac:dyDescent="0.3">
      <c r="B97" s="402"/>
      <c r="C97" s="403"/>
      <c r="D97" s="403"/>
      <c r="E97" s="404"/>
      <c r="F97" s="220"/>
      <c r="G97" s="221"/>
    </row>
    <row r="98" spans="2:7" ht="13.15" thickBot="1" x14ac:dyDescent="0.3"/>
    <row r="99" spans="2:7" ht="54.75" customHeight="1" thickBot="1" x14ac:dyDescent="0.3">
      <c r="D99" s="70" t="s">
        <v>113</v>
      </c>
      <c r="E99" s="314" t="str">
        <f>d.評価結果計算!N13</f>
        <v/>
      </c>
    </row>
    <row r="100" spans="2:7" ht="12.85" customHeight="1" x14ac:dyDescent="0.25">
      <c r="E100" s="80" t="str">
        <f>IF(d.評価結果計算!M17&gt;0,"未回答の項目があります","")</f>
        <v>未回答の項目があります</v>
      </c>
    </row>
    <row r="101" spans="2:7" ht="11.95" customHeight="1" x14ac:dyDescent="0.25">
      <c r="E101" s="80"/>
    </row>
    <row r="102" spans="2:7" ht="25.5" customHeight="1" x14ac:dyDescent="0.25">
      <c r="E102" s="287" t="s">
        <v>220</v>
      </c>
    </row>
    <row r="103" spans="2:7" x14ac:dyDescent="0.25">
      <c r="E103" s="194" t="s">
        <v>211</v>
      </c>
    </row>
  </sheetData>
  <mergeCells count="31">
    <mergeCell ref="G4:G9"/>
    <mergeCell ref="G79:G84"/>
    <mergeCell ref="G88:G93"/>
    <mergeCell ref="G13:G18"/>
    <mergeCell ref="G31:G36"/>
    <mergeCell ref="G40:G45"/>
    <mergeCell ref="G49:G54"/>
    <mergeCell ref="G60:G65"/>
    <mergeCell ref="B76:C76"/>
    <mergeCell ref="D76:E76"/>
    <mergeCell ref="D66:E66"/>
    <mergeCell ref="B10:C10"/>
    <mergeCell ref="D10:E10"/>
    <mergeCell ref="B19:C19"/>
    <mergeCell ref="D19:E19"/>
    <mergeCell ref="B28:C28"/>
    <mergeCell ref="D28:E28"/>
    <mergeCell ref="G22:G27"/>
    <mergeCell ref="B46:C46"/>
    <mergeCell ref="G70:G75"/>
    <mergeCell ref="B97:E97"/>
    <mergeCell ref="D46:E46"/>
    <mergeCell ref="B55:C55"/>
    <mergeCell ref="D55:E55"/>
    <mergeCell ref="B66:C66"/>
    <mergeCell ref="D37:E37"/>
    <mergeCell ref="B85:C85"/>
    <mergeCell ref="D85:E85"/>
    <mergeCell ref="B94:C94"/>
    <mergeCell ref="D94:E94"/>
    <mergeCell ref="B37:C37"/>
  </mergeCells>
  <phoneticPr fontId="2"/>
  <conditionalFormatting sqref="G88:G93">
    <cfRule type="containsText" dxfId="288" priority="109" stopIfTrue="1" operator="containsText" text="L">
      <formula>NOT(ISERROR(SEARCH("L",G88)))</formula>
    </cfRule>
    <cfRule type="containsText" dxfId="287" priority="110" stopIfTrue="1" operator="containsText" text="M">
      <formula>NOT(ISERROR(SEARCH("M",G88)))</formula>
    </cfRule>
    <cfRule type="containsText" dxfId="286" priority="111" stopIfTrue="1" operator="containsText" text="H">
      <formula>NOT(ISERROR(SEARCH("H",G88)))</formula>
    </cfRule>
  </conditionalFormatting>
  <conditionalFormatting sqref="G70:G75">
    <cfRule type="containsText" dxfId="285" priority="121" stopIfTrue="1" operator="containsText" text="L">
      <formula>NOT(ISERROR(SEARCH("L",G70)))</formula>
    </cfRule>
    <cfRule type="containsText" dxfId="284" priority="122" stopIfTrue="1" operator="containsText" text="M">
      <formula>NOT(ISERROR(SEARCH("M",G70)))</formula>
    </cfRule>
    <cfRule type="containsText" dxfId="283" priority="123" stopIfTrue="1" operator="containsText" text="H">
      <formula>NOT(ISERROR(SEARCH("H",G70)))</formula>
    </cfRule>
  </conditionalFormatting>
  <conditionalFormatting sqref="G79:G84">
    <cfRule type="containsText" dxfId="282" priority="89" stopIfTrue="1" operator="containsText" text="L">
      <formula>NOT(ISERROR(SEARCH("L",G79)))</formula>
    </cfRule>
    <cfRule type="containsText" dxfId="281" priority="90" stopIfTrue="1" operator="containsText" text="M">
      <formula>NOT(ISERROR(SEARCH("M",G79)))</formula>
    </cfRule>
    <cfRule type="containsText" dxfId="280" priority="91" stopIfTrue="1" operator="containsText" text="H">
      <formula>NOT(ISERROR(SEARCH("H",G79)))</formula>
    </cfRule>
  </conditionalFormatting>
  <conditionalFormatting sqref="G4:G9">
    <cfRule type="containsText" dxfId="279" priority="85" stopIfTrue="1" operator="containsText" text="L">
      <formula>NOT(ISERROR(SEARCH("L",G4)))</formula>
    </cfRule>
    <cfRule type="containsText" dxfId="278" priority="86" stopIfTrue="1" operator="containsText" text="M">
      <formula>NOT(ISERROR(SEARCH("M",G4)))</formula>
    </cfRule>
    <cfRule type="containsText" dxfId="277" priority="87" stopIfTrue="1" operator="containsText" text="H">
      <formula>NOT(ISERROR(SEARCH("H",G4)))</formula>
    </cfRule>
  </conditionalFormatting>
  <conditionalFormatting sqref="G49:G54">
    <cfRule type="containsText" dxfId="276" priority="81" stopIfTrue="1" operator="containsText" text="L">
      <formula>NOT(ISERROR(SEARCH("L",G49)))</formula>
    </cfRule>
    <cfRule type="containsText" dxfId="275" priority="82" stopIfTrue="1" operator="containsText" text="M">
      <formula>NOT(ISERROR(SEARCH("M",G49)))</formula>
    </cfRule>
    <cfRule type="containsText" dxfId="274" priority="83" stopIfTrue="1" operator="containsText" text="H">
      <formula>NOT(ISERROR(SEARCH("H",G49)))</formula>
    </cfRule>
  </conditionalFormatting>
  <conditionalFormatting sqref="G40:G45">
    <cfRule type="containsText" dxfId="273" priority="77" stopIfTrue="1" operator="containsText" text="L">
      <formula>NOT(ISERROR(SEARCH("L",G40)))</formula>
    </cfRule>
    <cfRule type="containsText" dxfId="272" priority="78" stopIfTrue="1" operator="containsText" text="M">
      <formula>NOT(ISERROR(SEARCH("M",G40)))</formula>
    </cfRule>
    <cfRule type="containsText" dxfId="271" priority="79" stopIfTrue="1" operator="containsText" text="H">
      <formula>NOT(ISERROR(SEARCH("H",G40)))</formula>
    </cfRule>
  </conditionalFormatting>
  <conditionalFormatting sqref="G31:G36">
    <cfRule type="containsText" dxfId="270" priority="73" stopIfTrue="1" operator="containsText" text="L">
      <formula>NOT(ISERROR(SEARCH("L",G31)))</formula>
    </cfRule>
    <cfRule type="containsText" dxfId="269" priority="74" stopIfTrue="1" operator="containsText" text="M">
      <formula>NOT(ISERROR(SEARCH("M",G31)))</formula>
    </cfRule>
    <cfRule type="containsText" dxfId="268" priority="75" stopIfTrue="1" operator="containsText" text="H">
      <formula>NOT(ISERROR(SEARCH("H",G31)))</formula>
    </cfRule>
  </conditionalFormatting>
  <conditionalFormatting sqref="G13:G18">
    <cfRule type="containsText" dxfId="267" priority="69" stopIfTrue="1" operator="containsText" text="L">
      <formula>NOT(ISERROR(SEARCH("L",G13)))</formula>
    </cfRule>
    <cfRule type="containsText" dxfId="266" priority="70" stopIfTrue="1" operator="containsText" text="M">
      <formula>NOT(ISERROR(SEARCH("M",G13)))</formula>
    </cfRule>
    <cfRule type="containsText" dxfId="265" priority="71" stopIfTrue="1" operator="containsText" text="H">
      <formula>NOT(ISERROR(SEARCH("H",G13)))</formula>
    </cfRule>
  </conditionalFormatting>
  <conditionalFormatting sqref="G60:G65">
    <cfRule type="containsText" dxfId="264" priority="67" stopIfTrue="1" operator="containsText" text="L">
      <formula>NOT(ISERROR(SEARCH("L",G60)))</formula>
    </cfRule>
    <cfRule type="containsText" dxfId="263" priority="99" stopIfTrue="1" operator="containsText" text="M">
      <formula>NOT(ISERROR(SEARCH("M",G60)))</formula>
    </cfRule>
    <cfRule type="containsText" dxfId="262" priority="102" stopIfTrue="1" operator="containsText" text="H">
      <formula>NOT(ISERROR(SEARCH("H",G60)))</formula>
    </cfRule>
  </conditionalFormatting>
  <conditionalFormatting sqref="G22:G27">
    <cfRule type="containsText" dxfId="261" priority="59" stopIfTrue="1" operator="containsText" text="L">
      <formula>NOT(ISERROR(SEARCH("L",G22)))</formula>
    </cfRule>
    <cfRule type="containsText" dxfId="260" priority="60" stopIfTrue="1" operator="containsText" text="M">
      <formula>NOT(ISERROR(SEARCH("M",G22)))</formula>
    </cfRule>
    <cfRule type="containsText" dxfId="259" priority="61" stopIfTrue="1" operator="containsText" text="H">
      <formula>NOT(ISERROR(SEARCH("H",G22)))</formula>
    </cfRule>
  </conditionalFormatting>
  <conditionalFormatting sqref="C69:E69 C70:D75">
    <cfRule type="expression" dxfId="258" priority="30" stopIfTrue="1">
      <formula>$E$68="回答を選んでください"</formula>
    </cfRule>
    <cfRule type="expression" dxfId="257" priority="46" stopIfTrue="1">
      <formula>$E$68="②No"</formula>
    </cfRule>
  </conditionalFormatting>
  <conditionalFormatting sqref="C59:E59 C60:D65">
    <cfRule type="expression" dxfId="256" priority="31" stopIfTrue="1">
      <formula>$E$58="回答を選んでください"</formula>
    </cfRule>
    <cfRule type="expression" dxfId="255" priority="52" stopIfTrue="1">
      <formula>$E$58="②No"</formula>
    </cfRule>
  </conditionalFormatting>
  <conditionalFormatting sqref="E99">
    <cfRule type="containsText" dxfId="254" priority="41" stopIfTrue="1" operator="containsText" text="C">
      <formula>NOT(ISERROR(SEARCH("C",E99)))</formula>
    </cfRule>
    <cfRule type="containsText" dxfId="253" priority="42" stopIfTrue="1" operator="containsText" text="B">
      <formula>NOT(ISERROR(SEARCH("B",E99)))</formula>
    </cfRule>
    <cfRule type="containsText" dxfId="252" priority="43" stopIfTrue="1" operator="containsText" text="A">
      <formula>NOT(ISERROR(SEARCH("A",E99)))</formula>
    </cfRule>
  </conditionalFormatting>
  <conditionalFormatting sqref="E79:E84">
    <cfRule type="containsText" dxfId="251" priority="24" stopIfTrue="1" operator="containsText" text="①Yes">
      <formula>NOT(ISERROR(SEARCH("①Yes",E79)))</formula>
    </cfRule>
  </conditionalFormatting>
  <conditionalFormatting sqref="E88:E93">
    <cfRule type="containsText" dxfId="250" priority="23" stopIfTrue="1" operator="containsText" text="①Yes">
      <formula>NOT(ISERROR(SEARCH("①Yes",E88)))</formula>
    </cfRule>
  </conditionalFormatting>
  <conditionalFormatting sqref="E60:E65">
    <cfRule type="expression" dxfId="249" priority="20" stopIfTrue="1">
      <formula>$E$58="回答を選んでください"</formula>
    </cfRule>
    <cfRule type="expression" dxfId="248" priority="21" stopIfTrue="1">
      <formula>$E$58="②No"</formula>
    </cfRule>
    <cfRule type="cellIs" dxfId="247" priority="22" stopIfTrue="1" operator="equal">
      <formula>"①Yes"</formula>
    </cfRule>
  </conditionalFormatting>
  <conditionalFormatting sqref="E70:E75">
    <cfRule type="expression" dxfId="246" priority="17" stopIfTrue="1">
      <formula>$E$68="回答を選んでください"</formula>
    </cfRule>
    <cfRule type="expression" dxfId="245" priority="18" stopIfTrue="1">
      <formula>$E$68="②No"</formula>
    </cfRule>
    <cfRule type="cellIs" dxfId="244" priority="19" stopIfTrue="1" operator="equal">
      <formula>"①Yes"</formula>
    </cfRule>
  </conditionalFormatting>
  <conditionalFormatting sqref="E49:E54">
    <cfRule type="containsText" dxfId="243" priority="6" stopIfTrue="1" operator="containsText" text="①Yes">
      <formula>NOT(ISERROR(SEARCH("①Yes",E49)))</formula>
    </cfRule>
    <cfRule type="cellIs" dxfId="242" priority="7" stopIfTrue="1" operator="equal">
      <formula>"②No"</formula>
    </cfRule>
  </conditionalFormatting>
  <conditionalFormatting sqref="E4:E9">
    <cfRule type="containsText" dxfId="241" priority="5" stopIfTrue="1" operator="containsText" text="①Yes">
      <formula>NOT(ISERROR(SEARCH("①Yes",E4)))</formula>
    </cfRule>
  </conditionalFormatting>
  <conditionalFormatting sqref="E13:E18">
    <cfRule type="containsText" dxfId="240" priority="4" stopIfTrue="1" operator="containsText" text="①Yes">
      <formula>NOT(ISERROR(SEARCH("①Yes",E13)))</formula>
    </cfRule>
  </conditionalFormatting>
  <conditionalFormatting sqref="E22:E27">
    <cfRule type="containsText" dxfId="239" priority="3" stopIfTrue="1" operator="containsText" text="①Yes">
      <formula>NOT(ISERROR(SEARCH("①Yes",E22)))</formula>
    </cfRule>
  </conditionalFormatting>
  <conditionalFormatting sqref="E31:E36">
    <cfRule type="containsText" dxfId="238" priority="2" stopIfTrue="1" operator="containsText" text="①Yes">
      <formula>NOT(ISERROR(SEARCH("①Yes",E31)))</formula>
    </cfRule>
  </conditionalFormatting>
  <conditionalFormatting sqref="E40:E45">
    <cfRule type="containsText" dxfId="237" priority="1" stopIfTrue="1" operator="containsText" text="①Yes">
      <formula>NOT(ISERROR(SEARCH("①Yes",E40)))</formula>
    </cfRule>
  </conditionalFormatting>
  <dataValidations count="1">
    <dataValidation type="list" allowBlank="1" showInputMessage="1" showErrorMessage="1" sqref="E13:E18 E70:E75 E22:E27 E68 E31:E36 E49:E54 E60:E65 E4:E9 E79:E84 E58 E40:E45 E88:E93" xr:uid="{00000000-0002-0000-0200-000000000000}">
      <formula1>INDIRECT("a.選択肢!$B$5:$D$5")</formula1>
    </dataValidation>
  </dataValidations>
  <hyperlinks>
    <hyperlink ref="E102" location="'３．評価結果まとめ'!A1" display="評価結果まとめへ" xr:uid="{00000000-0004-0000-0200-000000000000}"/>
  </hyperlinks>
  <pageMargins left="0.39370078740157483" right="0.39370078740157483" top="0.74803149606299213" bottom="0.74803149606299213" header="0.31496062992125984" footer="0.31496062992125984"/>
  <pageSetup paperSize="9" scale="71" fitToHeight="0" orientation="portrait" r:id="rId1"/>
  <rowBreaks count="1" manualBreakCount="1">
    <brk id="56"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Q23"/>
  <sheetViews>
    <sheetView workbookViewId="0"/>
  </sheetViews>
  <sheetFormatPr defaultRowHeight="12.75" x14ac:dyDescent="0.25"/>
  <cols>
    <col min="1" max="1" width="1.59765625" customWidth="1"/>
    <col min="2" max="2" width="11" customWidth="1"/>
    <col min="3" max="5" width="9.86328125" customWidth="1"/>
    <col min="6" max="6" width="11.3984375" customWidth="1"/>
    <col min="7" max="7" width="11.46484375" customWidth="1"/>
    <col min="8" max="8" width="10.6640625" customWidth="1"/>
    <col min="9" max="9" width="11.19921875" customWidth="1"/>
    <col min="10" max="12" width="10.6640625" customWidth="1"/>
    <col min="16" max="16" width="7.59765625" customWidth="1"/>
  </cols>
  <sheetData>
    <row r="1" spans="1:17" ht="24.85" customHeight="1" x14ac:dyDescent="0.25">
      <c r="A1" s="42"/>
      <c r="B1" s="40" t="s">
        <v>221</v>
      </c>
      <c r="C1" s="27"/>
      <c r="D1" s="293"/>
      <c r="E1" s="294" t="s">
        <v>297</v>
      </c>
      <c r="F1" s="293">
        <f>表紙!F23</f>
        <v>0</v>
      </c>
      <c r="G1" s="27"/>
      <c r="H1" s="27"/>
      <c r="I1" s="377" t="s">
        <v>334</v>
      </c>
      <c r="J1" s="378" t="str">
        <f>表紙!F22</f>
        <v>　　　　　　　年　　　　月　　　　日</v>
      </c>
      <c r="K1" s="28"/>
      <c r="L1" s="28"/>
      <c r="M1" s="28"/>
      <c r="N1" s="28"/>
      <c r="O1" s="28"/>
      <c r="P1" s="28"/>
      <c r="Q1" s="29"/>
    </row>
    <row r="2" spans="1:17" ht="10.6" customHeight="1" x14ac:dyDescent="0.3">
      <c r="A2" s="13"/>
      <c r="B2" s="115"/>
      <c r="C2" s="116"/>
      <c r="D2" s="116"/>
      <c r="E2" s="117"/>
      <c r="F2" s="116"/>
      <c r="G2" s="116"/>
      <c r="H2" s="116"/>
      <c r="I2" s="116"/>
      <c r="J2" s="116"/>
      <c r="K2" s="5"/>
      <c r="L2" s="5"/>
      <c r="M2" s="5"/>
      <c r="N2" s="5"/>
      <c r="O2" s="5"/>
      <c r="P2" s="5"/>
      <c r="Q2" s="118"/>
    </row>
    <row r="3" spans="1:17" ht="21.1" customHeight="1" thickBot="1" x14ac:dyDescent="0.3">
      <c r="A3" s="10"/>
      <c r="B3" s="114" t="s">
        <v>48</v>
      </c>
      <c r="C3" s="11"/>
      <c r="D3" s="11"/>
      <c r="E3" s="11"/>
      <c r="F3" s="11"/>
      <c r="G3" s="11"/>
      <c r="H3" s="11"/>
      <c r="I3" s="11"/>
      <c r="J3" s="11"/>
      <c r="K3" s="11"/>
      <c r="L3" s="11"/>
      <c r="M3" s="11"/>
      <c r="N3" s="11"/>
      <c r="O3" s="11"/>
      <c r="P3" s="11"/>
      <c r="Q3" s="24"/>
    </row>
    <row r="4" spans="1:17" ht="13.6" customHeight="1" x14ac:dyDescent="0.25">
      <c r="A4" s="10"/>
      <c r="B4" s="327"/>
      <c r="C4" s="417" t="s">
        <v>184</v>
      </c>
      <c r="D4" s="426" t="s">
        <v>185</v>
      </c>
      <c r="E4" s="427"/>
      <c r="F4" s="428"/>
      <c r="G4" s="417" t="s">
        <v>186</v>
      </c>
      <c r="H4" s="442" t="s">
        <v>187</v>
      </c>
      <c r="I4" s="435" t="s">
        <v>115</v>
      </c>
      <c r="J4" s="429" t="s">
        <v>89</v>
      </c>
      <c r="K4" s="11"/>
      <c r="L4" s="11"/>
      <c r="M4" s="11"/>
      <c r="N4" s="11"/>
      <c r="O4" s="11"/>
      <c r="P4" s="11"/>
      <c r="Q4" s="24"/>
    </row>
    <row r="5" spans="1:17" ht="13.6" customHeight="1" x14ac:dyDescent="0.25">
      <c r="A5" s="10"/>
      <c r="B5" s="108"/>
      <c r="C5" s="418"/>
      <c r="D5" s="81" t="s">
        <v>191</v>
      </c>
      <c r="E5" s="81" t="s">
        <v>190</v>
      </c>
      <c r="F5" s="81" t="s">
        <v>46</v>
      </c>
      <c r="G5" s="418"/>
      <c r="H5" s="443"/>
      <c r="I5" s="436"/>
      <c r="J5" s="430"/>
      <c r="K5" s="11"/>
      <c r="L5" s="11"/>
      <c r="M5" s="11"/>
      <c r="N5" s="11"/>
      <c r="O5" s="11"/>
      <c r="P5" s="11"/>
      <c r="Q5" s="24"/>
    </row>
    <row r="6" spans="1:17" ht="29.95" customHeight="1" x14ac:dyDescent="0.25">
      <c r="A6" s="10"/>
      <c r="B6" s="299" t="s">
        <v>299</v>
      </c>
      <c r="C6" s="119" t="str">
        <f>d.評価結果計算!C5</f>
        <v/>
      </c>
      <c r="D6" s="119" t="str">
        <f>d.評価結果計算!D5</f>
        <v/>
      </c>
      <c r="E6" s="119" t="str">
        <f>d.評価結果計算!E5</f>
        <v/>
      </c>
      <c r="F6" s="119" t="str">
        <f>d.評価結果計算!F5</f>
        <v/>
      </c>
      <c r="G6" s="119" t="str">
        <f>d.評価結果計算!G5</f>
        <v/>
      </c>
      <c r="H6" s="119" t="str">
        <f>d.評価結果計算!H5</f>
        <v/>
      </c>
      <c r="I6" s="433">
        <f>SUM(C7:H7)</f>
        <v>0</v>
      </c>
      <c r="J6" s="431" t="str">
        <f>d.評価結果計算!J5</f>
        <v/>
      </c>
      <c r="K6" s="11"/>
      <c r="L6" s="11"/>
      <c r="M6" s="11"/>
      <c r="N6" s="11"/>
      <c r="O6" s="11"/>
      <c r="P6" s="11"/>
      <c r="Q6" s="24"/>
    </row>
    <row r="7" spans="1:17" ht="18.75" customHeight="1" thickBot="1" x14ac:dyDescent="0.3">
      <c r="A7" s="10"/>
      <c r="B7" s="109" t="s">
        <v>92</v>
      </c>
      <c r="C7" s="305" t="str">
        <f>d.評価結果計算!C6</f>
        <v>未回答</v>
      </c>
      <c r="D7" s="305" t="str">
        <f>d.評価結果計算!D6</f>
        <v>未回答</v>
      </c>
      <c r="E7" s="305" t="str">
        <f>d.評価結果計算!E6</f>
        <v>未回答</v>
      </c>
      <c r="F7" s="305" t="str">
        <f>d.評価結果計算!F6</f>
        <v>未回答</v>
      </c>
      <c r="G7" s="305" t="str">
        <f>d.評価結果計算!G6</f>
        <v>未回答</v>
      </c>
      <c r="H7" s="306" t="str">
        <f>d.評価結果計算!H6</f>
        <v>未回答</v>
      </c>
      <c r="I7" s="434"/>
      <c r="J7" s="432"/>
      <c r="K7" s="11"/>
      <c r="L7" s="11"/>
      <c r="M7" s="11"/>
      <c r="N7" s="11"/>
      <c r="O7" s="11"/>
      <c r="P7" s="11"/>
      <c r="Q7" s="24"/>
    </row>
    <row r="8" spans="1:17" ht="15.7" customHeight="1" x14ac:dyDescent="0.25">
      <c r="A8" s="10"/>
      <c r="B8" s="11"/>
      <c r="C8" s="11"/>
      <c r="D8" s="11"/>
      <c r="E8" s="11"/>
      <c r="F8" s="11"/>
      <c r="G8" s="11"/>
      <c r="H8" s="11"/>
      <c r="I8" s="326"/>
      <c r="J8" s="11"/>
      <c r="K8" s="11"/>
      <c r="L8" s="11"/>
      <c r="M8" s="11"/>
      <c r="N8" s="11"/>
      <c r="O8" s="11"/>
      <c r="P8" s="11"/>
      <c r="Q8" s="24"/>
    </row>
    <row r="9" spans="1:17" ht="23.2" customHeight="1" thickBot="1" x14ac:dyDescent="0.3">
      <c r="A9" s="10"/>
      <c r="B9" s="25" t="s">
        <v>49</v>
      </c>
      <c r="C9" s="11"/>
      <c r="D9" s="11"/>
      <c r="E9" s="11"/>
      <c r="F9" s="11"/>
      <c r="G9" s="11"/>
      <c r="H9" s="11"/>
      <c r="I9" s="11"/>
      <c r="J9" s="11"/>
      <c r="K9" s="11"/>
      <c r="L9" s="11"/>
      <c r="M9" s="11"/>
      <c r="N9" s="11"/>
      <c r="O9" s="11"/>
      <c r="P9" s="11"/>
      <c r="Q9" s="24"/>
    </row>
    <row r="10" spans="1:17" ht="10.6" customHeight="1" x14ac:dyDescent="0.25">
      <c r="A10" s="10"/>
      <c r="B10" s="107"/>
      <c r="C10" s="422" t="s">
        <v>202</v>
      </c>
      <c r="D10" s="422" t="s">
        <v>201</v>
      </c>
      <c r="E10" s="422" t="s">
        <v>203</v>
      </c>
      <c r="F10" s="422" t="s">
        <v>204</v>
      </c>
      <c r="G10" s="422" t="s">
        <v>205</v>
      </c>
      <c r="H10" s="422" t="s">
        <v>206</v>
      </c>
      <c r="I10" s="439" t="s">
        <v>207</v>
      </c>
      <c r="J10" s="439"/>
      <c r="K10" s="422" t="s">
        <v>188</v>
      </c>
      <c r="L10" s="446" t="s">
        <v>189</v>
      </c>
      <c r="M10" s="424" t="s">
        <v>115</v>
      </c>
      <c r="N10" s="440" t="s">
        <v>88</v>
      </c>
      <c r="O10" s="11"/>
      <c r="P10" s="11"/>
      <c r="Q10" s="24"/>
    </row>
    <row r="11" spans="1:17" x14ac:dyDescent="0.25">
      <c r="A11" s="10"/>
      <c r="B11" s="179"/>
      <c r="C11" s="423"/>
      <c r="D11" s="423"/>
      <c r="E11" s="423"/>
      <c r="F11" s="423"/>
      <c r="G11" s="423"/>
      <c r="H11" s="423"/>
      <c r="I11" s="180" t="s">
        <v>68</v>
      </c>
      <c r="J11" s="180" t="s">
        <v>85</v>
      </c>
      <c r="K11" s="423"/>
      <c r="L11" s="447"/>
      <c r="M11" s="425"/>
      <c r="N11" s="441"/>
      <c r="O11" s="11"/>
      <c r="P11" s="11"/>
      <c r="Q11" s="24"/>
    </row>
    <row r="12" spans="1:17" ht="9.85" customHeight="1" thickBot="1" x14ac:dyDescent="0.25">
      <c r="A12" s="10"/>
      <c r="B12" s="108"/>
      <c r="C12" s="206"/>
      <c r="D12" s="206"/>
      <c r="E12" s="206"/>
      <c r="F12" s="206"/>
      <c r="G12" s="206"/>
      <c r="H12" s="206"/>
      <c r="I12" s="391" t="str">
        <f>IF('２．運用状況'!E58=a.選択肢!C5,"有",IF('２．運用状況'!E58=a.選択肢!D5,"無",""))</f>
        <v/>
      </c>
      <c r="J12" s="391" t="str">
        <f>IF('２．運用状況'!E68=a.選択肢!C5,"有",IF('２．運用状況'!E68=a.選択肢!D5,"無",""))</f>
        <v/>
      </c>
      <c r="K12" s="391"/>
      <c r="L12" s="297"/>
      <c r="M12" s="177"/>
      <c r="N12" s="295"/>
      <c r="O12" s="11"/>
      <c r="P12" s="11"/>
      <c r="Q12" s="24"/>
    </row>
    <row r="13" spans="1:17" ht="15" customHeight="1" x14ac:dyDescent="0.25">
      <c r="A13" s="10"/>
      <c r="B13" s="110" t="s">
        <v>90</v>
      </c>
      <c r="C13" s="111">
        <f>d.評価結果計算!C13</f>
        <v>0</v>
      </c>
      <c r="D13" s="111">
        <f>d.評価結果計算!D13</f>
        <v>0</v>
      </c>
      <c r="E13" s="111">
        <f>d.評価結果計算!E13</f>
        <v>0</v>
      </c>
      <c r="F13" s="111">
        <f>d.評価結果計算!F13</f>
        <v>0</v>
      </c>
      <c r="G13" s="111">
        <f>d.評価結果計算!G13</f>
        <v>0</v>
      </c>
      <c r="H13" s="111">
        <f>d.評価結果計算!H13</f>
        <v>0</v>
      </c>
      <c r="I13" s="111">
        <f>IF('２．運用状況'!E58=a.選択肢!D5,0,d.評価結果計算!I13)</f>
        <v>0</v>
      </c>
      <c r="J13" s="111">
        <f>IF('２．運用状況'!E68=a.選択肢!D5,0,d.評価結果計算!J13)</f>
        <v>0</v>
      </c>
      <c r="K13" s="111">
        <f>d.評価結果計算!K13</f>
        <v>0</v>
      </c>
      <c r="L13" s="112">
        <f>d.評価結果計算!L13</f>
        <v>0</v>
      </c>
      <c r="M13" s="444">
        <f>d.評価結果計算!M13</f>
        <v>0</v>
      </c>
      <c r="N13" s="419" t="str">
        <f>d.評価結果計算!N13</f>
        <v/>
      </c>
      <c r="O13" s="11"/>
      <c r="P13" s="11"/>
      <c r="Q13" s="24"/>
    </row>
    <row r="14" spans="1:17" ht="23.2" customHeight="1" x14ac:dyDescent="0.25">
      <c r="A14" s="10"/>
      <c r="B14" s="299" t="s">
        <v>299</v>
      </c>
      <c r="C14" s="119" t="str">
        <f>d.評価結果計算!C15</f>
        <v/>
      </c>
      <c r="D14" s="119" t="str">
        <f>d.評価結果計算!D15</f>
        <v/>
      </c>
      <c r="E14" s="119" t="str">
        <f>d.評価結果計算!E15</f>
        <v/>
      </c>
      <c r="F14" s="119" t="str">
        <f>d.評価結果計算!F15</f>
        <v/>
      </c>
      <c r="G14" s="119" t="str">
        <f>d.評価結果計算!G15</f>
        <v/>
      </c>
      <c r="H14" s="119" t="str">
        <f>d.評価結果計算!H15</f>
        <v/>
      </c>
      <c r="I14" s="37" t="str">
        <f>d.評価結果計算!I15</f>
        <v/>
      </c>
      <c r="J14" s="37" t="str">
        <f>d.評価結果計算!J15</f>
        <v/>
      </c>
      <c r="K14" s="119" t="str">
        <f>d.評価結果計算!K15</f>
        <v/>
      </c>
      <c r="L14" s="296" t="str">
        <f>d.評価結果計算!L15</f>
        <v/>
      </c>
      <c r="M14" s="445"/>
      <c r="N14" s="420"/>
      <c r="O14" s="11"/>
      <c r="P14" s="11"/>
      <c r="Q14" s="24"/>
    </row>
    <row r="15" spans="1:17" ht="21.75" customHeight="1" thickBot="1" x14ac:dyDescent="0.3">
      <c r="A15" s="10"/>
      <c r="B15" s="109" t="s">
        <v>92</v>
      </c>
      <c r="C15" s="113">
        <f>d.評価結果計算!C16</f>
        <v>0</v>
      </c>
      <c r="D15" s="113">
        <f>d.評価結果計算!D16</f>
        <v>0</v>
      </c>
      <c r="E15" s="113">
        <f>d.評価結果計算!E16</f>
        <v>0</v>
      </c>
      <c r="F15" s="113">
        <f>d.評価結果計算!F16</f>
        <v>0</v>
      </c>
      <c r="G15" s="113">
        <f>d.評価結果計算!G16</f>
        <v>0</v>
      </c>
      <c r="H15" s="113">
        <f>d.評価結果計算!H16</f>
        <v>0</v>
      </c>
      <c r="I15" s="113">
        <f>d.評価結果計算!I16</f>
        <v>0</v>
      </c>
      <c r="J15" s="113">
        <f>d.評価結果計算!J16</f>
        <v>0</v>
      </c>
      <c r="K15" s="113">
        <f>d.評価結果計算!K16</f>
        <v>0</v>
      </c>
      <c r="L15" s="298">
        <f>d.評価結果計算!L16</f>
        <v>0</v>
      </c>
      <c r="M15" s="434"/>
      <c r="N15" s="421"/>
      <c r="O15" s="11"/>
      <c r="P15" s="11"/>
      <c r="Q15" s="24"/>
    </row>
    <row r="16" spans="1:17" ht="18.75" customHeight="1" x14ac:dyDescent="0.25">
      <c r="A16" s="10"/>
      <c r="B16" s="11"/>
      <c r="C16" s="11"/>
      <c r="D16" s="11"/>
      <c r="E16" s="11"/>
      <c r="F16" s="11"/>
      <c r="G16" s="101"/>
      <c r="H16" s="259"/>
      <c r="I16" s="260" t="s">
        <v>192</v>
      </c>
      <c r="J16" s="11"/>
      <c r="K16" s="11"/>
      <c r="L16" s="261"/>
      <c r="M16" s="261"/>
      <c r="N16" s="11"/>
      <c r="O16" s="11"/>
      <c r="P16" s="11"/>
      <c r="Q16" s="24"/>
    </row>
    <row r="17" spans="1:17" ht="17.350000000000001" customHeight="1" thickBot="1" x14ac:dyDescent="0.3">
      <c r="A17" s="10"/>
      <c r="B17" s="25" t="s">
        <v>386</v>
      </c>
      <c r="C17" s="11"/>
      <c r="D17" s="11"/>
      <c r="E17" s="11"/>
      <c r="F17" s="11"/>
      <c r="G17" s="101"/>
      <c r="H17" s="11"/>
      <c r="I17" s="11"/>
      <c r="J17" s="11"/>
      <c r="K17" s="11"/>
      <c r="L17" s="11"/>
      <c r="M17" s="11"/>
      <c r="N17" s="11"/>
      <c r="O17" s="11"/>
      <c r="P17" s="11"/>
      <c r="Q17" s="24"/>
    </row>
    <row r="18" spans="1:17" ht="55.45" customHeight="1" thickBot="1" x14ac:dyDescent="0.3">
      <c r="A18" s="10"/>
      <c r="B18" s="11"/>
      <c r="C18" s="437" t="str">
        <f>e.回答リスト!D90</f>
        <v/>
      </c>
      <c r="D18" s="438"/>
      <c r="E18" s="11"/>
      <c r="F18" s="11"/>
      <c r="G18" s="101"/>
      <c r="H18" s="11"/>
      <c r="I18" s="11"/>
      <c r="J18" s="11"/>
      <c r="K18" s="11"/>
      <c r="L18" s="11"/>
      <c r="M18" s="11"/>
      <c r="N18" s="11"/>
      <c r="O18" s="11"/>
      <c r="P18" s="11"/>
      <c r="Q18" s="24"/>
    </row>
    <row r="19" spans="1:17" ht="13.15" thickBot="1" x14ac:dyDescent="0.3">
      <c r="A19" s="10"/>
      <c r="B19" s="11"/>
      <c r="C19" s="385" t="str">
        <f>IF(C18="","",VLOOKUP(C18,b.評価基準!$B$19:$E$22,2,FALSE))</f>
        <v/>
      </c>
      <c r="D19" s="386"/>
      <c r="E19" s="11"/>
      <c r="F19" s="11"/>
      <c r="G19" s="11"/>
      <c r="H19" s="11"/>
      <c r="I19" s="11"/>
      <c r="J19" s="11"/>
      <c r="K19" s="11"/>
      <c r="L19" s="11"/>
      <c r="M19" s="11"/>
      <c r="N19" s="11"/>
      <c r="O19" s="11"/>
      <c r="P19" s="11"/>
      <c r="Q19" s="24"/>
    </row>
    <row r="20" spans="1:17" x14ac:dyDescent="0.25">
      <c r="A20" s="14"/>
      <c r="B20" s="15"/>
      <c r="C20" s="15"/>
      <c r="D20" s="15"/>
      <c r="E20" s="15"/>
      <c r="F20" s="15"/>
      <c r="G20" s="15"/>
      <c r="H20" s="15"/>
      <c r="I20" s="15"/>
      <c r="J20" s="15"/>
      <c r="K20" s="15"/>
      <c r="L20" s="15"/>
      <c r="M20" s="15"/>
      <c r="N20" s="15"/>
      <c r="O20" s="15"/>
      <c r="P20" s="15"/>
      <c r="Q20" s="31"/>
    </row>
    <row r="22" spans="1:17" ht="25.5" customHeight="1" x14ac:dyDescent="0.25">
      <c r="C22" s="415" t="s">
        <v>316</v>
      </c>
      <c r="D22" s="416"/>
    </row>
    <row r="23" spans="1:17" x14ac:dyDescent="0.25">
      <c r="C23" s="194" t="s">
        <v>211</v>
      </c>
      <c r="D23" s="65"/>
    </row>
  </sheetData>
  <mergeCells count="23">
    <mergeCell ref="E10:E11"/>
    <mergeCell ref="G4:G5"/>
    <mergeCell ref="G10:G11"/>
    <mergeCell ref="H4:H5"/>
    <mergeCell ref="M13:M15"/>
    <mergeCell ref="K10:K11"/>
    <mergeCell ref="L10:L11"/>
    <mergeCell ref="C22:D22"/>
    <mergeCell ref="C4:C5"/>
    <mergeCell ref="N13:N15"/>
    <mergeCell ref="C10:C11"/>
    <mergeCell ref="M10:M11"/>
    <mergeCell ref="D4:F4"/>
    <mergeCell ref="J4:J5"/>
    <mergeCell ref="J6:J7"/>
    <mergeCell ref="I6:I7"/>
    <mergeCell ref="I4:I5"/>
    <mergeCell ref="C18:D18"/>
    <mergeCell ref="H10:H11"/>
    <mergeCell ref="I10:J10"/>
    <mergeCell ref="N10:N11"/>
    <mergeCell ref="D10:D11"/>
    <mergeCell ref="F10:F11"/>
  </mergeCells>
  <phoneticPr fontId="2"/>
  <conditionalFormatting sqref="N13 I8 J6">
    <cfRule type="containsText" dxfId="236" priority="38" stopIfTrue="1" operator="containsText" text="C">
      <formula>NOT(ISERROR(SEARCH("C",I6)))</formula>
    </cfRule>
    <cfRule type="containsText" dxfId="235" priority="39" stopIfTrue="1" operator="containsText" text="B">
      <formula>NOT(ISERROR(SEARCH("B",I6)))</formula>
    </cfRule>
    <cfRule type="containsText" dxfId="234" priority="40" stopIfTrue="1" operator="containsText" text="A">
      <formula>NOT(ISERROR(SEARCH("A",I6)))</formula>
    </cfRule>
  </conditionalFormatting>
  <conditionalFormatting sqref="K14:L14 C14:H14">
    <cfRule type="containsText" dxfId="233" priority="30" stopIfTrue="1" operator="containsText" text="H">
      <formula>NOT(ISERROR(SEARCH("H",C14)))</formula>
    </cfRule>
    <cfRule type="containsText" dxfId="232" priority="31" stopIfTrue="1" operator="containsText" text="M">
      <formula>NOT(ISERROR(SEARCH("M",C14)))</formula>
    </cfRule>
    <cfRule type="containsText" dxfId="231" priority="32" stopIfTrue="1" operator="containsText" text="L">
      <formula>NOT(ISERROR(SEARCH("L",C14)))</formula>
    </cfRule>
  </conditionalFormatting>
  <conditionalFormatting sqref="I14:J14">
    <cfRule type="containsText" dxfId="230" priority="29" stopIfTrue="1" operator="containsText" text="L">
      <formula>NOT(ISERROR(SEARCH("L",I14)))</formula>
    </cfRule>
    <cfRule type="containsText" dxfId="229" priority="41" stopIfTrue="1" operator="containsText" text="M">
      <formula>NOT(ISERROR(SEARCH("M",I14)))</formula>
    </cfRule>
    <cfRule type="containsText" dxfId="228" priority="42" stopIfTrue="1" operator="containsText" text="H">
      <formula>NOT(ISERROR(SEARCH("H",I14)))</formula>
    </cfRule>
  </conditionalFormatting>
  <conditionalFormatting sqref="C18:D18">
    <cfRule type="cellIs" dxfId="227" priority="8" stopIfTrue="1" operator="equal">
      <formula>"D"</formula>
    </cfRule>
    <cfRule type="cellIs" dxfId="226" priority="9" stopIfTrue="1" operator="equal">
      <formula>"C"</formula>
    </cfRule>
    <cfRule type="cellIs" dxfId="225" priority="10" stopIfTrue="1" operator="equal">
      <formula>"B"</formula>
    </cfRule>
  </conditionalFormatting>
  <conditionalFormatting sqref="F1">
    <cfRule type="cellIs" dxfId="224" priority="7" stopIfTrue="1" operator="equal">
      <formula>0</formula>
    </cfRule>
  </conditionalFormatting>
  <conditionalFormatting sqref="D1">
    <cfRule type="cellIs" dxfId="223" priority="6" stopIfTrue="1" operator="equal">
      <formula>0</formula>
    </cfRule>
  </conditionalFormatting>
  <conditionalFormatting sqref="C6:H6">
    <cfRule type="containsText" dxfId="222" priority="3" stopIfTrue="1" operator="containsText" text="H">
      <formula>NOT(ISERROR(SEARCH("H",C6)))</formula>
    </cfRule>
    <cfRule type="containsText" dxfId="221" priority="4" stopIfTrue="1" operator="containsText" text="M">
      <formula>NOT(ISERROR(SEARCH("M",C6)))</formula>
    </cfRule>
    <cfRule type="containsText" dxfId="220" priority="5" stopIfTrue="1" operator="containsText" text="L">
      <formula>NOT(ISERROR(SEARCH("L",C6)))</formula>
    </cfRule>
  </conditionalFormatting>
  <conditionalFormatting sqref="C19">
    <cfRule type="containsText" dxfId="219" priority="1" stopIfTrue="1" operator="containsText" text="！！早急に改善が必要です。">
      <formula>NOT(ISERROR(SEARCH("！！早急に改善が必要です。",C19)))</formula>
    </cfRule>
    <cfRule type="containsText" dxfId="218" priority="2" stopIfTrue="1" operator="containsText" text="！改善が必要です。">
      <formula>NOT(ISERROR(SEARCH("！改善が必要です。",C19)))</formula>
    </cfRule>
  </conditionalFormatting>
  <hyperlinks>
    <hyperlink ref="C22" location="'４．改善活動'!B1" display="評価結果まとめへ" xr:uid="{00000000-0004-0000-0300-000000000000}"/>
    <hyperlink ref="C22:D22" location="'４．改善活動'!C14" display="改善活動へ" xr:uid="{00000000-0004-0000-0300-000001000000}"/>
  </hyperlinks>
  <pageMargins left="0.70866141732283472" right="0.70866141732283472" top="0.74803149606299213" bottom="0.74803149606299213" header="0.31496062992125984" footer="0.31496062992125984"/>
  <pageSetup paperSize="9" scale="82"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I38"/>
  <sheetViews>
    <sheetView workbookViewId="0">
      <selection activeCell="N11" sqref="N11"/>
    </sheetView>
  </sheetViews>
  <sheetFormatPr defaultRowHeight="12.75" x14ac:dyDescent="0.25"/>
  <cols>
    <col min="1" max="1" width="1.59765625" customWidth="1"/>
    <col min="2" max="2" width="15.46484375" customWidth="1"/>
    <col min="3" max="8" width="16.59765625" customWidth="1"/>
    <col min="9" max="9" width="2.19921875" customWidth="1"/>
  </cols>
  <sheetData>
    <row r="1" spans="1:9" ht="29.25" customHeight="1" x14ac:dyDescent="0.25">
      <c r="A1" s="42"/>
      <c r="B1" s="40" t="s">
        <v>298</v>
      </c>
      <c r="C1" s="294" t="s">
        <v>297</v>
      </c>
      <c r="D1" s="309">
        <f>表紙!F23</f>
        <v>0</v>
      </c>
      <c r="E1" s="293"/>
      <c r="F1" s="377" t="s">
        <v>334</v>
      </c>
      <c r="G1" s="378" t="str">
        <f>'３．評価結果まとめ'!J1</f>
        <v>　　　　　　　年　　　　月　　　　日</v>
      </c>
      <c r="H1" s="27"/>
      <c r="I1" s="29"/>
    </row>
    <row r="2" spans="1:9" s="4" customFormat="1" ht="9.1" customHeight="1" x14ac:dyDescent="0.25">
      <c r="A2" s="13"/>
      <c r="B2" s="115"/>
      <c r="C2" s="301"/>
      <c r="D2" s="302"/>
      <c r="E2" s="302"/>
      <c r="F2" s="116"/>
      <c r="G2" s="116"/>
      <c r="H2" s="116"/>
      <c r="I2" s="118"/>
    </row>
    <row r="3" spans="1:9" ht="21.75" customHeight="1" thickBot="1" x14ac:dyDescent="0.35">
      <c r="A3" s="13"/>
      <c r="B3" s="25" t="s">
        <v>304</v>
      </c>
      <c r="C3" s="274"/>
      <c r="D3" s="303"/>
      <c r="E3" s="117"/>
      <c r="F3" s="116"/>
      <c r="G3" s="116"/>
      <c r="H3" s="116"/>
      <c r="I3" s="118"/>
    </row>
    <row r="4" spans="1:9" ht="17.350000000000001" customHeight="1" thickBot="1" x14ac:dyDescent="0.3">
      <c r="A4" s="10"/>
      <c r="B4" s="348" t="s">
        <v>89</v>
      </c>
      <c r="C4" s="348" t="s">
        <v>88</v>
      </c>
      <c r="D4" s="304" t="s">
        <v>330</v>
      </c>
      <c r="E4" s="11"/>
      <c r="F4" s="11"/>
      <c r="G4" s="101"/>
      <c r="H4" s="101"/>
      <c r="I4" s="24"/>
    </row>
    <row r="5" spans="1:9" ht="36.75" customHeight="1" thickBot="1" x14ac:dyDescent="0.3">
      <c r="A5" s="10"/>
      <c r="B5" s="288" t="str">
        <f>'３．評価結果まとめ'!J6</f>
        <v/>
      </c>
      <c r="C5" s="376" t="str">
        <f>'３．評価結果まとめ'!N13</f>
        <v/>
      </c>
      <c r="D5" s="315" t="str">
        <f>e.回答リスト!D90</f>
        <v/>
      </c>
      <c r="E5" s="11"/>
      <c r="F5" s="101"/>
      <c r="G5" s="11"/>
      <c r="H5" s="11"/>
      <c r="I5" s="24"/>
    </row>
    <row r="6" spans="1:9" ht="13.6" customHeight="1" thickBot="1" x14ac:dyDescent="0.3">
      <c r="A6" s="10"/>
      <c r="B6" s="455" t="str">
        <f>IF(D5="","",VLOOKUP(D5,b.評価基準!$B$19:$E$22,2,FALSE))</f>
        <v/>
      </c>
      <c r="C6" s="456"/>
      <c r="D6" s="457"/>
      <c r="E6" s="11"/>
      <c r="F6" s="11"/>
      <c r="G6" s="11"/>
      <c r="H6" s="11"/>
      <c r="I6" s="24"/>
    </row>
    <row r="7" spans="1:9" ht="13.6" customHeight="1" x14ac:dyDescent="0.25">
      <c r="A7" s="10"/>
      <c r="B7" s="387"/>
      <c r="C7" s="387"/>
      <c r="D7" s="387"/>
      <c r="E7" s="11"/>
      <c r="F7" s="11"/>
      <c r="G7" s="11"/>
      <c r="H7" s="11"/>
      <c r="I7" s="24"/>
    </row>
    <row r="8" spans="1:9" ht="21.1" customHeight="1" x14ac:dyDescent="0.25">
      <c r="A8" s="10"/>
      <c r="B8" s="114" t="s">
        <v>320</v>
      </c>
      <c r="C8" s="11"/>
      <c r="D8" s="11"/>
      <c r="E8" s="11"/>
      <c r="F8" s="11"/>
      <c r="G8" s="11"/>
      <c r="H8" s="11"/>
      <c r="I8" s="24"/>
    </row>
    <row r="9" spans="1:9" ht="15" customHeight="1" x14ac:dyDescent="0.25">
      <c r="A9" s="10"/>
      <c r="B9" s="318" t="s">
        <v>384</v>
      </c>
      <c r="C9" s="11"/>
      <c r="D9" s="11"/>
      <c r="E9" s="11"/>
      <c r="F9" s="11"/>
      <c r="G9" s="11"/>
      <c r="H9" s="11"/>
      <c r="I9" s="24"/>
    </row>
    <row r="10" spans="1:9" ht="14.25" customHeight="1" x14ac:dyDescent="0.25">
      <c r="A10" s="10"/>
      <c r="B10" s="388" t="s">
        <v>385</v>
      </c>
      <c r="C10" s="11"/>
      <c r="D10" s="11"/>
      <c r="E10" s="11"/>
      <c r="F10" s="11"/>
      <c r="G10" s="11"/>
      <c r="H10" s="11"/>
      <c r="I10" s="24"/>
    </row>
    <row r="11" spans="1:9" ht="21.1" customHeight="1" x14ac:dyDescent="0.25">
      <c r="A11" s="10"/>
      <c r="B11" s="114" t="s">
        <v>319</v>
      </c>
      <c r="C11" s="11"/>
      <c r="D11" s="11"/>
      <c r="E11" s="11"/>
      <c r="F11" s="11"/>
      <c r="G11" s="11"/>
      <c r="H11" s="11"/>
      <c r="I11" s="24"/>
    </row>
    <row r="12" spans="1:9" ht="21.1" customHeight="1" thickBot="1" x14ac:dyDescent="0.3">
      <c r="A12" s="10"/>
      <c r="B12" s="316" t="s">
        <v>318</v>
      </c>
      <c r="C12" s="307"/>
      <c r="D12" s="307"/>
      <c r="E12" s="307"/>
      <c r="F12" s="307"/>
      <c r="G12" s="307"/>
      <c r="H12" s="307"/>
      <c r="I12" s="24"/>
    </row>
    <row r="13" spans="1:9" ht="13.6" customHeight="1" x14ac:dyDescent="0.25">
      <c r="A13" s="10"/>
      <c r="B13" s="340"/>
      <c r="C13" s="417" t="s">
        <v>184</v>
      </c>
      <c r="D13" s="426" t="s">
        <v>185</v>
      </c>
      <c r="E13" s="427"/>
      <c r="F13" s="428"/>
      <c r="G13" s="417" t="s">
        <v>186</v>
      </c>
      <c r="H13" s="442" t="s">
        <v>187</v>
      </c>
      <c r="I13" s="24"/>
    </row>
    <row r="14" spans="1:9" ht="13.6" customHeight="1" x14ac:dyDescent="0.25">
      <c r="A14" s="10"/>
      <c r="B14" s="341"/>
      <c r="C14" s="418"/>
      <c r="D14" s="81" t="s">
        <v>44</v>
      </c>
      <c r="E14" s="81" t="s">
        <v>45</v>
      </c>
      <c r="F14" s="81" t="s">
        <v>46</v>
      </c>
      <c r="G14" s="418"/>
      <c r="H14" s="443"/>
      <c r="I14" s="24"/>
    </row>
    <row r="15" spans="1:9" ht="27.1" customHeight="1" x14ac:dyDescent="0.25">
      <c r="A15" s="10"/>
      <c r="B15" s="335" t="s">
        <v>300</v>
      </c>
      <c r="C15" s="333" t="str">
        <f>'３．評価結果まとめ'!C6</f>
        <v/>
      </c>
      <c r="D15" s="333" t="str">
        <f>'３．評価結果まとめ'!D6</f>
        <v/>
      </c>
      <c r="E15" s="333" t="str">
        <f>'３．評価結果まとめ'!E6</f>
        <v/>
      </c>
      <c r="F15" s="333" t="str">
        <f>'３．評価結果まとめ'!F6</f>
        <v/>
      </c>
      <c r="G15" s="333" t="str">
        <f>'３．評価結果まとめ'!G6</f>
        <v/>
      </c>
      <c r="H15" s="334" t="str">
        <f>'３．評価結果まとめ'!H6</f>
        <v/>
      </c>
      <c r="I15" s="24"/>
    </row>
    <row r="16" spans="1:9" ht="30.85" customHeight="1" x14ac:dyDescent="0.25">
      <c r="A16" s="10"/>
      <c r="B16" s="332" t="s">
        <v>321</v>
      </c>
      <c r="C16" s="364" t="s">
        <v>39</v>
      </c>
      <c r="D16" s="364" t="s">
        <v>39</v>
      </c>
      <c r="E16" s="364" t="s">
        <v>39</v>
      </c>
      <c r="F16" s="364" t="s">
        <v>39</v>
      </c>
      <c r="G16" s="364" t="s">
        <v>39</v>
      </c>
      <c r="H16" s="365" t="s">
        <v>39</v>
      </c>
      <c r="I16" s="24"/>
    </row>
    <row r="17" spans="1:9" ht="29.25" customHeight="1" thickBot="1" x14ac:dyDescent="0.3">
      <c r="A17" s="10"/>
      <c r="B17" s="331" t="s">
        <v>307</v>
      </c>
      <c r="C17" s="366" t="s">
        <v>39</v>
      </c>
      <c r="D17" s="366" t="s">
        <v>39</v>
      </c>
      <c r="E17" s="366" t="s">
        <v>39</v>
      </c>
      <c r="F17" s="366" t="s">
        <v>39</v>
      </c>
      <c r="G17" s="366" t="s">
        <v>39</v>
      </c>
      <c r="H17" s="367" t="s">
        <v>39</v>
      </c>
      <c r="I17" s="24"/>
    </row>
    <row r="18" spans="1:9" ht="50.25" customHeight="1" thickBot="1" x14ac:dyDescent="0.3">
      <c r="A18" s="10"/>
      <c r="B18" s="331" t="s">
        <v>331</v>
      </c>
      <c r="C18" s="373"/>
      <c r="D18" s="373"/>
      <c r="E18" s="373"/>
      <c r="F18" s="373"/>
      <c r="G18" s="373"/>
      <c r="H18" s="374"/>
      <c r="I18" s="24"/>
    </row>
    <row r="19" spans="1:9" ht="19.45" customHeight="1" x14ac:dyDescent="0.25">
      <c r="I19" s="24"/>
    </row>
    <row r="20" spans="1:9" ht="18.75" customHeight="1" x14ac:dyDescent="0.25">
      <c r="A20" s="10"/>
      <c r="B20" s="25" t="s">
        <v>322</v>
      </c>
      <c r="C20" s="11"/>
      <c r="D20" s="11"/>
      <c r="E20" s="11"/>
      <c r="F20" s="11"/>
      <c r="G20" s="11"/>
      <c r="H20" s="11"/>
      <c r="I20" s="24"/>
    </row>
    <row r="21" spans="1:9" ht="21.1" customHeight="1" thickBot="1" x14ac:dyDescent="0.3">
      <c r="A21" s="10"/>
      <c r="B21" s="316" t="s">
        <v>318</v>
      </c>
      <c r="C21" s="307"/>
      <c r="D21" s="307"/>
      <c r="E21" s="307"/>
      <c r="F21" s="307"/>
      <c r="G21" s="307"/>
      <c r="H21" s="307"/>
      <c r="I21" s="24"/>
    </row>
    <row r="22" spans="1:9" ht="10.6" customHeight="1" x14ac:dyDescent="0.25">
      <c r="A22" s="10"/>
      <c r="B22" s="342"/>
      <c r="C22" s="422" t="s">
        <v>202</v>
      </c>
      <c r="D22" s="422" t="s">
        <v>201</v>
      </c>
      <c r="E22" s="422" t="s">
        <v>305</v>
      </c>
      <c r="F22" s="422" t="s">
        <v>204</v>
      </c>
      <c r="G22" s="422" t="s">
        <v>306</v>
      </c>
      <c r="H22" s="448" t="s">
        <v>206</v>
      </c>
      <c r="I22" s="24"/>
    </row>
    <row r="23" spans="1:9" x14ac:dyDescent="0.25">
      <c r="A23" s="10"/>
      <c r="B23" s="343"/>
      <c r="C23" s="423"/>
      <c r="D23" s="423"/>
      <c r="E23" s="423"/>
      <c r="F23" s="423"/>
      <c r="G23" s="423"/>
      <c r="H23" s="449"/>
      <c r="I23" s="24"/>
    </row>
    <row r="24" spans="1:9" ht="9.85" customHeight="1" x14ac:dyDescent="0.2">
      <c r="A24" s="10"/>
      <c r="B24" s="344"/>
      <c r="C24" s="337"/>
      <c r="D24" s="337"/>
      <c r="E24" s="337"/>
      <c r="F24" s="337"/>
      <c r="G24" s="337"/>
      <c r="H24" s="338"/>
      <c r="I24" s="24"/>
    </row>
    <row r="25" spans="1:9" ht="23.2" customHeight="1" x14ac:dyDescent="0.25">
      <c r="A25" s="10"/>
      <c r="B25" s="336" t="s">
        <v>300</v>
      </c>
      <c r="C25" s="308" t="str">
        <f>'３．評価結果まとめ'!C14</f>
        <v/>
      </c>
      <c r="D25" s="308" t="str">
        <f>'３．評価結果まとめ'!D14</f>
        <v/>
      </c>
      <c r="E25" s="308" t="str">
        <f>'３．評価結果まとめ'!E14</f>
        <v/>
      </c>
      <c r="F25" s="308" t="str">
        <f>'３．評価結果まとめ'!F14</f>
        <v/>
      </c>
      <c r="G25" s="308" t="str">
        <f>'３．評価結果まとめ'!G14</f>
        <v/>
      </c>
      <c r="H25" s="351" t="str">
        <f>'３．評価結果まとめ'!H14</f>
        <v/>
      </c>
      <c r="I25" s="24"/>
    </row>
    <row r="26" spans="1:9" ht="30.85" customHeight="1" x14ac:dyDescent="0.25">
      <c r="A26" s="10"/>
      <c r="B26" s="332" t="s">
        <v>321</v>
      </c>
      <c r="C26" s="364" t="s">
        <v>39</v>
      </c>
      <c r="D26" s="364" t="s">
        <v>39</v>
      </c>
      <c r="E26" s="364" t="s">
        <v>39</v>
      </c>
      <c r="F26" s="364" t="s">
        <v>39</v>
      </c>
      <c r="G26" s="364" t="s">
        <v>39</v>
      </c>
      <c r="H26" s="365" t="s">
        <v>39</v>
      </c>
      <c r="I26" s="24"/>
    </row>
    <row r="27" spans="1:9" ht="36" customHeight="1" thickBot="1" x14ac:dyDescent="0.3">
      <c r="A27" s="10"/>
      <c r="B27" s="331" t="s">
        <v>307</v>
      </c>
      <c r="C27" s="366" t="s">
        <v>39</v>
      </c>
      <c r="D27" s="366" t="s">
        <v>39</v>
      </c>
      <c r="E27" s="366" t="s">
        <v>39</v>
      </c>
      <c r="F27" s="366" t="s">
        <v>39</v>
      </c>
      <c r="G27" s="366" t="s">
        <v>39</v>
      </c>
      <c r="H27" s="367" t="s">
        <v>39</v>
      </c>
      <c r="I27" s="24"/>
    </row>
    <row r="28" spans="1:9" ht="58.5" customHeight="1" thickBot="1" x14ac:dyDescent="0.3">
      <c r="A28" s="10"/>
      <c r="B28" s="369" t="s">
        <v>331</v>
      </c>
      <c r="C28" s="370"/>
      <c r="D28" s="370"/>
      <c r="E28" s="370"/>
      <c r="F28" s="370"/>
      <c r="G28" s="370"/>
      <c r="H28" s="371"/>
      <c r="I28" s="24"/>
    </row>
    <row r="29" spans="1:9" x14ac:dyDescent="0.25">
      <c r="A29" s="10"/>
      <c r="B29" s="11"/>
      <c r="C29" s="11"/>
      <c r="D29" s="11"/>
      <c r="E29" s="11"/>
      <c r="F29" s="11"/>
      <c r="G29" s="11"/>
      <c r="H29" s="5"/>
      <c r="I29" s="24"/>
    </row>
    <row r="30" spans="1:9" ht="13.15" thickBot="1" x14ac:dyDescent="0.3">
      <c r="A30" s="10"/>
      <c r="B30" s="316" t="s">
        <v>318</v>
      </c>
      <c r="C30" s="11"/>
      <c r="D30" s="11"/>
      <c r="E30" s="11"/>
      <c r="F30" s="11"/>
      <c r="G30" s="11"/>
      <c r="H30" s="5"/>
      <c r="I30" s="24"/>
    </row>
    <row r="31" spans="1:9" x14ac:dyDescent="0.2">
      <c r="A31" s="10"/>
      <c r="B31" s="345"/>
      <c r="C31" s="450" t="s">
        <v>207</v>
      </c>
      <c r="D31" s="451"/>
      <c r="E31" s="452" t="s">
        <v>188</v>
      </c>
      <c r="F31" s="448" t="s">
        <v>189</v>
      </c>
      <c r="H31" s="328"/>
      <c r="I31" s="24"/>
    </row>
    <row r="32" spans="1:9" x14ac:dyDescent="0.2">
      <c r="A32" s="10"/>
      <c r="B32" s="346"/>
      <c r="C32" s="180" t="s">
        <v>68</v>
      </c>
      <c r="D32" s="180" t="s">
        <v>85</v>
      </c>
      <c r="E32" s="453"/>
      <c r="F32" s="449"/>
      <c r="H32" s="328"/>
      <c r="I32" s="24"/>
    </row>
    <row r="33" spans="1:9" x14ac:dyDescent="0.25">
      <c r="A33" s="10"/>
      <c r="B33" s="347"/>
      <c r="C33" s="339" t="str">
        <f>IF('２．運用状況'!E58=a.選択肢!C5,"有",IF('２．運用状況'!E58=a.選択肢!D5,"無",""))</f>
        <v/>
      </c>
      <c r="D33" s="339" t="str">
        <f>IF('２．運用状況'!E68=a.選択肢!C5,"有",IF('２．運用状況'!E68=a.選択肢!D5,"無",""))</f>
        <v/>
      </c>
      <c r="E33" s="454"/>
      <c r="F33" s="330"/>
      <c r="H33" s="329"/>
      <c r="I33" s="24"/>
    </row>
    <row r="34" spans="1:9" ht="22.5" customHeight="1" x14ac:dyDescent="0.25">
      <c r="A34" s="10"/>
      <c r="B34" s="335" t="s">
        <v>300</v>
      </c>
      <c r="C34" s="308" t="str">
        <f>'３．評価結果まとめ'!I14</f>
        <v/>
      </c>
      <c r="D34" s="308" t="str">
        <f>'３．評価結果まとめ'!J14</f>
        <v/>
      </c>
      <c r="E34" s="308" t="str">
        <f>'３．評価結果まとめ'!K14</f>
        <v/>
      </c>
      <c r="F34" s="351" t="str">
        <f>'３．評価結果まとめ'!L14</f>
        <v/>
      </c>
      <c r="H34" s="62"/>
      <c r="I34" s="24"/>
    </row>
    <row r="35" spans="1:9" ht="30.85" customHeight="1" x14ac:dyDescent="0.25">
      <c r="A35" s="10"/>
      <c r="B35" s="332" t="s">
        <v>321</v>
      </c>
      <c r="C35" s="364" t="s">
        <v>39</v>
      </c>
      <c r="D35" s="364" t="s">
        <v>39</v>
      </c>
      <c r="E35" s="364" t="s">
        <v>39</v>
      </c>
      <c r="F35" s="365" t="s">
        <v>39</v>
      </c>
      <c r="H35" s="317"/>
      <c r="I35" s="24"/>
    </row>
    <row r="36" spans="1:9" ht="36" customHeight="1" thickBot="1" x14ac:dyDescent="0.3">
      <c r="A36" s="10"/>
      <c r="B36" s="311" t="s">
        <v>307</v>
      </c>
      <c r="C36" s="368" t="s">
        <v>39</v>
      </c>
      <c r="D36" s="368" t="s">
        <v>39</v>
      </c>
      <c r="E36" s="368" t="s">
        <v>39</v>
      </c>
      <c r="F36" s="375" t="s">
        <v>39</v>
      </c>
      <c r="H36" s="317"/>
      <c r="I36" s="24"/>
    </row>
    <row r="37" spans="1:9" ht="56.35" customHeight="1" thickBot="1" x14ac:dyDescent="0.3">
      <c r="A37" s="10"/>
      <c r="B37" s="369" t="s">
        <v>331</v>
      </c>
      <c r="C37" s="370"/>
      <c r="D37" s="370"/>
      <c r="E37" s="370"/>
      <c r="F37" s="371"/>
      <c r="H37" s="317"/>
      <c r="I37" s="24"/>
    </row>
    <row r="38" spans="1:9" x14ac:dyDescent="0.25">
      <c r="A38" s="14"/>
      <c r="B38" s="15"/>
      <c r="C38" s="15"/>
      <c r="D38" s="15"/>
      <c r="E38" s="15"/>
      <c r="F38" s="15"/>
      <c r="G38" s="15"/>
      <c r="H38" s="15"/>
      <c r="I38" s="31"/>
    </row>
  </sheetData>
  <mergeCells count="14">
    <mergeCell ref="B6:D6"/>
    <mergeCell ref="F22:F23"/>
    <mergeCell ref="G22:G23"/>
    <mergeCell ref="H22:H23"/>
    <mergeCell ref="C31:D31"/>
    <mergeCell ref="E31:E33"/>
    <mergeCell ref="D13:F13"/>
    <mergeCell ref="H13:H14"/>
    <mergeCell ref="G13:G14"/>
    <mergeCell ref="C13:C14"/>
    <mergeCell ref="F31:F32"/>
    <mergeCell ref="C22:C23"/>
    <mergeCell ref="D22:D23"/>
    <mergeCell ref="E22:E23"/>
  </mergeCells>
  <phoneticPr fontId="2"/>
  <conditionalFormatting sqref="B5:C5">
    <cfRule type="containsText" dxfId="217" priority="406" stopIfTrue="1" operator="containsText" text="C">
      <formula>NOT(ISERROR(SEARCH("C",B5)))</formula>
    </cfRule>
    <cfRule type="containsText" dxfId="216" priority="407" stopIfTrue="1" operator="containsText" text="B">
      <formula>NOT(ISERROR(SEARCH("B",B5)))</formula>
    </cfRule>
    <cfRule type="containsText" dxfId="215" priority="408" stopIfTrue="1" operator="containsText" text="A">
      <formula>NOT(ISERROR(SEARCH("A",B5)))</formula>
    </cfRule>
  </conditionalFormatting>
  <conditionalFormatting sqref="D5">
    <cfRule type="cellIs" dxfId="214" priority="393" stopIfTrue="1" operator="equal">
      <formula>"D"</formula>
    </cfRule>
    <cfRule type="cellIs" dxfId="213" priority="394" stopIfTrue="1" operator="equal">
      <formula>"C"</formula>
    </cfRule>
    <cfRule type="cellIs" dxfId="212" priority="395" stopIfTrue="1" operator="equal">
      <formula>"B"</formula>
    </cfRule>
  </conditionalFormatting>
  <conditionalFormatting sqref="E1:E2">
    <cfRule type="cellIs" dxfId="211" priority="392" stopIfTrue="1" operator="equal">
      <formula>0</formula>
    </cfRule>
  </conditionalFormatting>
  <conditionalFormatting sqref="D1:D2">
    <cfRule type="cellIs" dxfId="210" priority="391" stopIfTrue="1" operator="equal">
      <formula>0</formula>
    </cfRule>
  </conditionalFormatting>
  <conditionalFormatting sqref="C15:H15">
    <cfRule type="containsText" dxfId="209" priority="380" stopIfTrue="1" operator="containsText" text="H">
      <formula>NOT(ISERROR(SEARCH("H",C15)))</formula>
    </cfRule>
    <cfRule type="containsText" dxfId="208" priority="381" stopIfTrue="1" operator="containsText" text="M">
      <formula>NOT(ISERROR(SEARCH("M",C15)))</formula>
    </cfRule>
    <cfRule type="containsText" dxfId="207" priority="382" stopIfTrue="1" operator="containsText" text="L">
      <formula>NOT(ISERROR(SEARCH("L",C15)))</formula>
    </cfRule>
  </conditionalFormatting>
  <conditionalFormatting sqref="C16">
    <cfRule type="expression" dxfId="206" priority="345" stopIfTrue="1">
      <formula>C$15=""</formula>
    </cfRule>
    <cfRule type="expression" dxfId="205" priority="379" stopIfTrue="1">
      <formula>C$15="H"</formula>
    </cfRule>
  </conditionalFormatting>
  <conditionalFormatting sqref="C17">
    <cfRule type="expression" dxfId="204" priority="344" stopIfTrue="1">
      <formula>C$15=""</formula>
    </cfRule>
    <cfRule type="expression" dxfId="203" priority="370" stopIfTrue="1">
      <formula>C$15="H"</formula>
    </cfRule>
  </conditionalFormatting>
  <conditionalFormatting sqref="C17">
    <cfRule type="expression" dxfId="202" priority="371" stopIfTrue="1">
      <formula>C$16="③改善の必要なし"</formula>
    </cfRule>
  </conditionalFormatting>
  <conditionalFormatting sqref="C27">
    <cfRule type="expression" dxfId="201" priority="85" stopIfTrue="1">
      <formula>C$25=""</formula>
    </cfRule>
    <cfRule type="expression" dxfId="200" priority="317" stopIfTrue="1">
      <formula>C$25="H"</formula>
    </cfRule>
    <cfRule type="expression" dxfId="199" priority="377" stopIfTrue="1">
      <formula>C$26="③改善の必要なし"</formula>
    </cfRule>
  </conditionalFormatting>
  <conditionalFormatting sqref="C26">
    <cfRule type="expression" dxfId="198" priority="318" stopIfTrue="1">
      <formula>C$25=""</formula>
    </cfRule>
    <cfRule type="expression" dxfId="197" priority="362" stopIfTrue="1">
      <formula>C$25="H"</formula>
    </cfRule>
  </conditionalFormatting>
  <conditionalFormatting sqref="D16">
    <cfRule type="expression" dxfId="196" priority="206" stopIfTrue="1">
      <formula>D$15=""</formula>
    </cfRule>
    <cfRule type="expression" dxfId="195" priority="209" stopIfTrue="1">
      <formula>D$15="H"</formula>
    </cfRule>
  </conditionalFormatting>
  <conditionalFormatting sqref="D17">
    <cfRule type="expression" dxfId="194" priority="205" stopIfTrue="1">
      <formula>D$15=""</formula>
    </cfRule>
    <cfRule type="expression" dxfId="193" priority="207" stopIfTrue="1">
      <formula>D$15="H"</formula>
    </cfRule>
  </conditionalFormatting>
  <conditionalFormatting sqref="D17">
    <cfRule type="expression" dxfId="192" priority="208" stopIfTrue="1">
      <formula>D$16="③改善の必要なし"</formula>
    </cfRule>
  </conditionalFormatting>
  <conditionalFormatting sqref="E16">
    <cfRule type="expression" dxfId="191" priority="201" stopIfTrue="1">
      <formula>E$15=""</formula>
    </cfRule>
    <cfRule type="expression" dxfId="190" priority="204" stopIfTrue="1">
      <formula>E$15="H"</formula>
    </cfRule>
  </conditionalFormatting>
  <conditionalFormatting sqref="E17">
    <cfRule type="expression" dxfId="189" priority="200" stopIfTrue="1">
      <formula>E$15=""</formula>
    </cfRule>
    <cfRule type="expression" dxfId="188" priority="202" stopIfTrue="1">
      <formula>E$15="H"</formula>
    </cfRule>
  </conditionalFormatting>
  <conditionalFormatting sqref="E17">
    <cfRule type="expression" dxfId="187" priority="203" stopIfTrue="1">
      <formula>E$16="③改善の必要なし"</formula>
    </cfRule>
  </conditionalFormatting>
  <conditionalFormatting sqref="F16">
    <cfRule type="expression" dxfId="186" priority="196" stopIfTrue="1">
      <formula>F$15=""</formula>
    </cfRule>
    <cfRule type="expression" dxfId="185" priority="199" stopIfTrue="1">
      <formula>F$15="H"</formula>
    </cfRule>
  </conditionalFormatting>
  <conditionalFormatting sqref="F17">
    <cfRule type="expression" dxfId="184" priority="195" stopIfTrue="1">
      <formula>F$15=""</formula>
    </cfRule>
    <cfRule type="expression" dxfId="183" priority="197" stopIfTrue="1">
      <formula>F$15="H"</formula>
    </cfRule>
  </conditionalFormatting>
  <conditionalFormatting sqref="F17">
    <cfRule type="expression" dxfId="182" priority="198" stopIfTrue="1">
      <formula>F$16="③改善の必要なし"</formula>
    </cfRule>
  </conditionalFormatting>
  <conditionalFormatting sqref="G16">
    <cfRule type="expression" dxfId="181" priority="191" stopIfTrue="1">
      <formula>G$15=""</formula>
    </cfRule>
    <cfRule type="expression" dxfId="180" priority="194" stopIfTrue="1">
      <formula>G$15="H"</formula>
    </cfRule>
  </conditionalFormatting>
  <conditionalFormatting sqref="G17">
    <cfRule type="expression" dxfId="179" priority="190" stopIfTrue="1">
      <formula>G$15=""</formula>
    </cfRule>
    <cfRule type="expression" dxfId="178" priority="192" stopIfTrue="1">
      <formula>G$15="H"</formula>
    </cfRule>
  </conditionalFormatting>
  <conditionalFormatting sqref="G17">
    <cfRule type="expression" dxfId="177" priority="193" stopIfTrue="1">
      <formula>G$16="③改善の必要なし"</formula>
    </cfRule>
  </conditionalFormatting>
  <conditionalFormatting sqref="H16">
    <cfRule type="expression" dxfId="176" priority="186" stopIfTrue="1">
      <formula>H$15=""</formula>
    </cfRule>
    <cfRule type="expression" dxfId="175" priority="189" stopIfTrue="1">
      <formula>H$15="H"</formula>
    </cfRule>
  </conditionalFormatting>
  <conditionalFormatting sqref="H17">
    <cfRule type="expression" dxfId="174" priority="185" stopIfTrue="1">
      <formula>H$15=""</formula>
    </cfRule>
    <cfRule type="expression" dxfId="173" priority="187" stopIfTrue="1">
      <formula>H$15="H"</formula>
    </cfRule>
  </conditionalFormatting>
  <conditionalFormatting sqref="H17">
    <cfRule type="expression" dxfId="172" priority="188" stopIfTrue="1">
      <formula>H$16="③改善の必要なし"</formula>
    </cfRule>
  </conditionalFormatting>
  <conditionalFormatting sqref="C25">
    <cfRule type="containsText" dxfId="171" priority="400" stopIfTrue="1" operator="containsText" text="H">
      <formula>NOT(ISERROR(SEARCH("H",C25)))</formula>
    </cfRule>
    <cfRule type="containsText" dxfId="170" priority="401" stopIfTrue="1" operator="containsText" text="M">
      <formula>NOT(ISERROR(SEARCH("M",C25)))</formula>
    </cfRule>
    <cfRule type="containsText" dxfId="169" priority="402" stopIfTrue="1" operator="containsText" text="L">
      <formula>NOT(ISERROR(SEARCH("L",C25)))</formula>
    </cfRule>
  </conditionalFormatting>
  <conditionalFormatting sqref="D25">
    <cfRule type="containsText" dxfId="168" priority="158" stopIfTrue="1" operator="containsText" text="H">
      <formula>NOT(ISERROR(SEARCH("H",D25)))</formula>
    </cfRule>
    <cfRule type="containsText" dxfId="167" priority="159" stopIfTrue="1" operator="containsText" text="M">
      <formula>NOT(ISERROR(SEARCH("M",D25)))</formula>
    </cfRule>
    <cfRule type="containsText" dxfId="166" priority="160" stopIfTrue="1" operator="containsText" text="L">
      <formula>NOT(ISERROR(SEARCH("L",D25)))</formula>
    </cfRule>
  </conditionalFormatting>
  <conditionalFormatting sqref="E25">
    <cfRule type="containsText" dxfId="165" priority="155" stopIfTrue="1" operator="containsText" text="H">
      <formula>NOT(ISERROR(SEARCH("H",E25)))</formula>
    </cfRule>
    <cfRule type="containsText" dxfId="164" priority="156" stopIfTrue="1" operator="containsText" text="M">
      <formula>NOT(ISERROR(SEARCH("M",E25)))</formula>
    </cfRule>
    <cfRule type="containsText" dxfId="163" priority="157" stopIfTrue="1" operator="containsText" text="L">
      <formula>NOT(ISERROR(SEARCH("L",E25)))</formula>
    </cfRule>
  </conditionalFormatting>
  <conditionalFormatting sqref="F25">
    <cfRule type="containsText" dxfId="162" priority="152" stopIfTrue="1" operator="containsText" text="H">
      <formula>NOT(ISERROR(SEARCH("H",F25)))</formula>
    </cfRule>
    <cfRule type="containsText" dxfId="161" priority="153" stopIfTrue="1" operator="containsText" text="M">
      <formula>NOT(ISERROR(SEARCH("M",F25)))</formula>
    </cfRule>
    <cfRule type="containsText" dxfId="160" priority="154" stopIfTrue="1" operator="containsText" text="L">
      <formula>NOT(ISERROR(SEARCH("L",F25)))</formula>
    </cfRule>
  </conditionalFormatting>
  <conditionalFormatting sqref="G25">
    <cfRule type="containsText" dxfId="159" priority="149" stopIfTrue="1" operator="containsText" text="H">
      <formula>NOT(ISERROR(SEARCH("H",G25)))</formula>
    </cfRule>
    <cfRule type="containsText" dxfId="158" priority="150" stopIfTrue="1" operator="containsText" text="M">
      <formula>NOT(ISERROR(SEARCH("M",G25)))</formula>
    </cfRule>
    <cfRule type="containsText" dxfId="157" priority="151" stopIfTrue="1" operator="containsText" text="L">
      <formula>NOT(ISERROR(SEARCH("L",G25)))</formula>
    </cfRule>
  </conditionalFormatting>
  <conditionalFormatting sqref="H25">
    <cfRule type="containsText" dxfId="156" priority="146" stopIfTrue="1" operator="containsText" text="H">
      <formula>NOT(ISERROR(SEARCH("H",H25)))</formula>
    </cfRule>
    <cfRule type="containsText" dxfId="155" priority="147" stopIfTrue="1" operator="containsText" text="M">
      <formula>NOT(ISERROR(SEARCH("M",H25)))</formula>
    </cfRule>
    <cfRule type="containsText" dxfId="154" priority="148" stopIfTrue="1" operator="containsText" text="L">
      <formula>NOT(ISERROR(SEARCH("L",H25)))</formula>
    </cfRule>
  </conditionalFormatting>
  <conditionalFormatting sqref="C34">
    <cfRule type="containsText" dxfId="153" priority="143" stopIfTrue="1" operator="containsText" text="H">
      <formula>NOT(ISERROR(SEARCH("H",C34)))</formula>
    </cfRule>
    <cfRule type="containsText" dxfId="152" priority="144" stopIfTrue="1" operator="containsText" text="M">
      <formula>NOT(ISERROR(SEARCH("M",C34)))</formula>
    </cfRule>
    <cfRule type="containsText" dxfId="151" priority="145" stopIfTrue="1" operator="containsText" text="L">
      <formula>NOT(ISERROR(SEARCH("L",C34)))</formula>
    </cfRule>
  </conditionalFormatting>
  <conditionalFormatting sqref="D34">
    <cfRule type="containsText" dxfId="150" priority="140" stopIfTrue="1" operator="containsText" text="H">
      <formula>NOT(ISERROR(SEARCH("H",D34)))</formula>
    </cfRule>
    <cfRule type="containsText" dxfId="149" priority="141" stopIfTrue="1" operator="containsText" text="M">
      <formula>NOT(ISERROR(SEARCH("M",D34)))</formula>
    </cfRule>
    <cfRule type="containsText" dxfId="148" priority="142" stopIfTrue="1" operator="containsText" text="L">
      <formula>NOT(ISERROR(SEARCH("L",D34)))</formula>
    </cfRule>
  </conditionalFormatting>
  <conditionalFormatting sqref="E34">
    <cfRule type="containsText" dxfId="147" priority="137" stopIfTrue="1" operator="containsText" text="H">
      <formula>NOT(ISERROR(SEARCH("H",E34)))</formula>
    </cfRule>
    <cfRule type="containsText" dxfId="146" priority="138" stopIfTrue="1" operator="containsText" text="M">
      <formula>NOT(ISERROR(SEARCH("M",E34)))</formula>
    </cfRule>
    <cfRule type="containsText" dxfId="145" priority="139" stopIfTrue="1" operator="containsText" text="L">
      <formula>NOT(ISERROR(SEARCH("L",E34)))</formula>
    </cfRule>
  </conditionalFormatting>
  <conditionalFormatting sqref="F34">
    <cfRule type="containsText" dxfId="144" priority="134" stopIfTrue="1" operator="containsText" text="H">
      <formula>NOT(ISERROR(SEARCH("H",F34)))</formula>
    </cfRule>
    <cfRule type="containsText" dxfId="143" priority="135" stopIfTrue="1" operator="containsText" text="M">
      <formula>NOT(ISERROR(SEARCH("M",F34)))</formula>
    </cfRule>
    <cfRule type="containsText" dxfId="142" priority="136" stopIfTrue="1" operator="containsText" text="L">
      <formula>NOT(ISERROR(SEARCH("L",F34)))</formula>
    </cfRule>
  </conditionalFormatting>
  <conditionalFormatting sqref="D26">
    <cfRule type="expression" dxfId="141" priority="131" stopIfTrue="1">
      <formula>D$25=""</formula>
    </cfRule>
    <cfRule type="expression" dxfId="140" priority="132" stopIfTrue="1">
      <formula>D$25="H"</formula>
    </cfRule>
  </conditionalFormatting>
  <conditionalFormatting sqref="E26">
    <cfRule type="expression" dxfId="139" priority="127" stopIfTrue="1">
      <formula>E$25=""</formula>
    </cfRule>
    <cfRule type="expression" dxfId="138" priority="128" stopIfTrue="1">
      <formula>E$25="H"</formula>
    </cfRule>
  </conditionalFormatting>
  <conditionalFormatting sqref="F26">
    <cfRule type="expression" dxfId="137" priority="123" stopIfTrue="1">
      <formula>F$25=""</formula>
    </cfRule>
    <cfRule type="expression" dxfId="136" priority="124" stopIfTrue="1">
      <formula>F$25="H"</formula>
    </cfRule>
  </conditionalFormatting>
  <conditionalFormatting sqref="G26">
    <cfRule type="expression" dxfId="135" priority="119" stopIfTrue="1">
      <formula>G$25=""</formula>
    </cfRule>
    <cfRule type="expression" dxfId="134" priority="120" stopIfTrue="1">
      <formula>G$25="H"</formula>
    </cfRule>
  </conditionalFormatting>
  <conditionalFormatting sqref="H26">
    <cfRule type="expression" dxfId="133" priority="115" stopIfTrue="1">
      <formula>H$25=""</formula>
    </cfRule>
    <cfRule type="expression" dxfId="132" priority="116" stopIfTrue="1">
      <formula>H$25="H"</formula>
    </cfRule>
  </conditionalFormatting>
  <conditionalFormatting sqref="C35">
    <cfRule type="expression" dxfId="131" priority="59" stopIfTrue="1">
      <formula>C$34=""</formula>
    </cfRule>
    <cfRule type="expression" dxfId="130" priority="111" stopIfTrue="1">
      <formula>OR(C$34="H",C$34="N/A")</formula>
    </cfRule>
  </conditionalFormatting>
  <conditionalFormatting sqref="E35">
    <cfRule type="expression" dxfId="129" priority="91" stopIfTrue="1">
      <formula>E$34=""</formula>
    </cfRule>
    <cfRule type="expression" dxfId="128" priority="92" stopIfTrue="1">
      <formula>E$34="H"</formula>
    </cfRule>
  </conditionalFormatting>
  <conditionalFormatting sqref="F35">
    <cfRule type="expression" dxfId="127" priority="87" stopIfTrue="1">
      <formula>F$34=""</formula>
    </cfRule>
    <cfRule type="expression" dxfId="126" priority="88" stopIfTrue="1">
      <formula>F$34="H"</formula>
    </cfRule>
  </conditionalFormatting>
  <conditionalFormatting sqref="D27">
    <cfRule type="expression" dxfId="125" priority="82" stopIfTrue="1">
      <formula>D$25=""</formula>
    </cfRule>
    <cfRule type="expression" dxfId="124" priority="83" stopIfTrue="1">
      <formula>D$25="H"</formula>
    </cfRule>
    <cfRule type="expression" dxfId="123" priority="84" stopIfTrue="1">
      <formula>D$26="③改善の必要なし"</formula>
    </cfRule>
  </conditionalFormatting>
  <conditionalFormatting sqref="E27">
    <cfRule type="expression" dxfId="122" priority="79" stopIfTrue="1">
      <formula>E$25=""</formula>
    </cfRule>
    <cfRule type="expression" dxfId="121" priority="80" stopIfTrue="1">
      <formula>E$25="H"</formula>
    </cfRule>
    <cfRule type="expression" dxfId="120" priority="81" stopIfTrue="1">
      <formula>E$26="③改善の必要なし"</formula>
    </cfRule>
  </conditionalFormatting>
  <conditionalFormatting sqref="F27">
    <cfRule type="expression" dxfId="119" priority="76" stopIfTrue="1">
      <formula>F$25=""</formula>
    </cfRule>
    <cfRule type="expression" dxfId="118" priority="77" stopIfTrue="1">
      <formula>F$25="H"</formula>
    </cfRule>
    <cfRule type="expression" dxfId="117" priority="78" stopIfTrue="1">
      <formula>F$26="③改善の必要なし"</formula>
    </cfRule>
  </conditionalFormatting>
  <conditionalFormatting sqref="G27">
    <cfRule type="expression" dxfId="116" priority="73" stopIfTrue="1">
      <formula>G$25=""</formula>
    </cfRule>
    <cfRule type="expression" dxfId="115" priority="74" stopIfTrue="1">
      <formula>G$25="H"</formula>
    </cfRule>
    <cfRule type="expression" dxfId="114" priority="75" stopIfTrue="1">
      <formula>G$26="③改善の必要なし"</formula>
    </cfRule>
  </conditionalFormatting>
  <conditionalFormatting sqref="H27">
    <cfRule type="expression" dxfId="113" priority="70" stopIfTrue="1">
      <formula>H$25=""</formula>
    </cfRule>
    <cfRule type="expression" dxfId="112" priority="71" stopIfTrue="1">
      <formula>H$25="H"</formula>
    </cfRule>
    <cfRule type="expression" dxfId="111" priority="72" stopIfTrue="1">
      <formula>H$26="③改善の必要なし"</formula>
    </cfRule>
  </conditionalFormatting>
  <conditionalFormatting sqref="F36">
    <cfRule type="expression" dxfId="110" priority="60" stopIfTrue="1">
      <formula>F$34=""</formula>
    </cfRule>
    <cfRule type="expression" dxfId="109" priority="61" stopIfTrue="1">
      <formula>F$34="H"</formula>
    </cfRule>
    <cfRule type="expression" dxfId="108" priority="62" stopIfTrue="1">
      <formula>F$35="③改善の必要なし"</formula>
    </cfRule>
  </conditionalFormatting>
  <conditionalFormatting sqref="D35">
    <cfRule type="expression" dxfId="107" priority="52" stopIfTrue="1">
      <formula>D$34=""</formula>
    </cfRule>
    <cfRule type="expression" dxfId="106" priority="53" stopIfTrue="1">
      <formula>OR(D$34="H",D$34="N/A")</formula>
    </cfRule>
  </conditionalFormatting>
  <conditionalFormatting sqref="C18">
    <cfRule type="expression" dxfId="105" priority="47" stopIfTrue="1">
      <formula>C$15=""</formula>
    </cfRule>
    <cfRule type="expression" dxfId="104" priority="48" stopIfTrue="1">
      <formula>C$15="H"</formula>
    </cfRule>
  </conditionalFormatting>
  <conditionalFormatting sqref="D18">
    <cfRule type="expression" dxfId="103" priority="44" stopIfTrue="1">
      <formula>D$15=""</formula>
    </cfRule>
    <cfRule type="expression" dxfId="102" priority="45" stopIfTrue="1">
      <formula>D$15="H"</formula>
    </cfRule>
  </conditionalFormatting>
  <conditionalFormatting sqref="E18">
    <cfRule type="expression" dxfId="101" priority="41" stopIfTrue="1">
      <formula>E$15=""</formula>
    </cfRule>
    <cfRule type="expression" dxfId="100" priority="42" stopIfTrue="1">
      <formula>E$15="H"</formula>
    </cfRule>
  </conditionalFormatting>
  <conditionalFormatting sqref="F18">
    <cfRule type="expression" dxfId="99" priority="38" stopIfTrue="1">
      <formula>F$15=""</formula>
    </cfRule>
    <cfRule type="expression" dxfId="98" priority="39" stopIfTrue="1">
      <formula>F$15="H"</formula>
    </cfRule>
  </conditionalFormatting>
  <conditionalFormatting sqref="G18">
    <cfRule type="expression" dxfId="97" priority="35" stopIfTrue="1">
      <formula>G$15=""</formula>
    </cfRule>
    <cfRule type="expression" dxfId="96" priority="36" stopIfTrue="1">
      <formula>G$15="H"</formula>
    </cfRule>
  </conditionalFormatting>
  <conditionalFormatting sqref="H18">
    <cfRule type="expression" dxfId="95" priority="32" stopIfTrue="1">
      <formula>H$15=""</formula>
    </cfRule>
    <cfRule type="expression" dxfId="94" priority="33" stopIfTrue="1">
      <formula>H$15="H"</formula>
    </cfRule>
  </conditionalFormatting>
  <conditionalFormatting sqref="C28">
    <cfRule type="expression" dxfId="93" priority="30" stopIfTrue="1">
      <formula>C$25=""</formula>
    </cfRule>
    <cfRule type="expression" dxfId="92" priority="31" stopIfTrue="1">
      <formula>C$25="H"</formula>
    </cfRule>
  </conditionalFormatting>
  <conditionalFormatting sqref="D28">
    <cfRule type="expression" dxfId="91" priority="28" stopIfTrue="1">
      <formula>D$25=""</formula>
    </cfRule>
    <cfRule type="expression" dxfId="90" priority="29" stopIfTrue="1">
      <formula>D$25="H"</formula>
    </cfRule>
  </conditionalFormatting>
  <conditionalFormatting sqref="E28">
    <cfRule type="expression" dxfId="89" priority="26" stopIfTrue="1">
      <formula>E$25=""</formula>
    </cfRule>
    <cfRule type="expression" dxfId="88" priority="27" stopIfTrue="1">
      <formula>E$25="H"</formula>
    </cfRule>
  </conditionalFormatting>
  <conditionalFormatting sqref="F28">
    <cfRule type="expression" dxfId="87" priority="24" stopIfTrue="1">
      <formula>F$25=""</formula>
    </cfRule>
    <cfRule type="expression" dxfId="86" priority="25" stopIfTrue="1">
      <formula>F$25="H"</formula>
    </cfRule>
  </conditionalFormatting>
  <conditionalFormatting sqref="G28">
    <cfRule type="expression" dxfId="85" priority="22" stopIfTrue="1">
      <formula>G$25=""</formula>
    </cfRule>
    <cfRule type="expression" dxfId="84" priority="23" stopIfTrue="1">
      <formula>G$25="H"</formula>
    </cfRule>
  </conditionalFormatting>
  <conditionalFormatting sqref="H28">
    <cfRule type="expression" dxfId="83" priority="20" stopIfTrue="1">
      <formula>H$25=""</formula>
    </cfRule>
    <cfRule type="expression" dxfId="82" priority="21" stopIfTrue="1">
      <formula>H$25="H"</formula>
    </cfRule>
  </conditionalFormatting>
  <conditionalFormatting sqref="C37">
    <cfRule type="expression" dxfId="81" priority="14" stopIfTrue="1">
      <formula>C$34=""</formula>
    </cfRule>
    <cfRule type="expression" dxfId="80" priority="19" stopIfTrue="1">
      <formula>OR(C$34="H",C$34="N/A")</formula>
    </cfRule>
  </conditionalFormatting>
  <conditionalFormatting sqref="E37">
    <cfRule type="expression" dxfId="79" priority="17" stopIfTrue="1">
      <formula>E$34=""</formula>
    </cfRule>
    <cfRule type="expression" dxfId="78" priority="18" stopIfTrue="1">
      <formula>E$34="H"</formula>
    </cfRule>
  </conditionalFormatting>
  <conditionalFormatting sqref="F37">
    <cfRule type="expression" dxfId="77" priority="15" stopIfTrue="1">
      <formula>F$34=""</formula>
    </cfRule>
    <cfRule type="expression" dxfId="76" priority="16" stopIfTrue="1">
      <formula>F$34="H"</formula>
    </cfRule>
  </conditionalFormatting>
  <conditionalFormatting sqref="D37">
    <cfRule type="expression" dxfId="75" priority="12" stopIfTrue="1">
      <formula>D$34=""</formula>
    </cfRule>
    <cfRule type="expression" dxfId="74" priority="13" stopIfTrue="1">
      <formula>OR(D$34="H",D$34="N/A")</formula>
    </cfRule>
  </conditionalFormatting>
  <conditionalFormatting sqref="E36">
    <cfRule type="expression" dxfId="73" priority="9" stopIfTrue="1">
      <formula>E$34=""</formula>
    </cfRule>
    <cfRule type="expression" dxfId="72" priority="10" stopIfTrue="1">
      <formula>E$34="H"</formula>
    </cfRule>
    <cfRule type="expression" dxfId="71" priority="11" stopIfTrue="1">
      <formula>E$35="③改善の必要なし"</formula>
    </cfRule>
  </conditionalFormatting>
  <conditionalFormatting sqref="D36">
    <cfRule type="expression" dxfId="70" priority="6" stopIfTrue="1">
      <formula>D$34=""</formula>
    </cfRule>
    <cfRule type="expression" dxfId="69" priority="7" stopIfTrue="1">
      <formula>OR(D$34="H",D$34="N/A")</formula>
    </cfRule>
    <cfRule type="expression" dxfId="68" priority="8" stopIfTrue="1">
      <formula>D$35="③改善の必要なし"</formula>
    </cfRule>
  </conditionalFormatting>
  <conditionalFormatting sqref="C36">
    <cfRule type="expression" dxfId="67" priority="3" stopIfTrue="1">
      <formula>C$34=""</formula>
    </cfRule>
    <cfRule type="expression" dxfId="66" priority="4" stopIfTrue="1">
      <formula>OR(C$34="H",C$34="N/A")</formula>
    </cfRule>
    <cfRule type="expression" dxfId="65" priority="5" stopIfTrue="1">
      <formula>C$35="③改善の必要なし"</formula>
    </cfRule>
  </conditionalFormatting>
  <conditionalFormatting sqref="B6:D6">
    <cfRule type="containsText" dxfId="64" priority="1" stopIfTrue="1" operator="containsText" text="！！早急に改善が必要です。">
      <formula>NOT(ISERROR(SEARCH("！！早急に改善が必要です。",B6)))</formula>
    </cfRule>
    <cfRule type="containsText" dxfId="63" priority="2" stopIfTrue="1" operator="containsText" text="！改善が必要です。">
      <formula>NOT(ISERROR(SEARCH("！改善が必要です。",B6)))</formula>
    </cfRule>
  </conditionalFormatting>
  <dataValidations count="2">
    <dataValidation type="list" allowBlank="1" showInputMessage="1" showErrorMessage="1" sqref="C35:F35 C26:H26 C16:H16" xr:uid="{00000000-0002-0000-0400-000000000000}">
      <formula1>INDIRECT("a.選択肢!$B$8:$E$8")</formula1>
    </dataValidation>
    <dataValidation type="list" allowBlank="1" showInputMessage="1" showErrorMessage="1" sqref="C36:F36 C17:H17 C27:H27" xr:uid="{00000000-0002-0000-0400-000001000000}">
      <formula1>INDIRECT("a.選択肢!$B$9:$F$9")</formula1>
    </dataValidation>
  </dataValidations>
  <pageMargins left="0.70866141732283472" right="0.70866141732283472" top="0.74803149606299213" bottom="0.74803149606299213" header="0.31496062992125984" footer="0.31496062992125984"/>
  <pageSetup paperSize="9" scale="74"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A1"/>
  <sheetViews>
    <sheetView workbookViewId="0">
      <selection activeCell="M13" sqref="M13"/>
    </sheetView>
  </sheetViews>
  <sheetFormatPr defaultRowHeight="12.75" x14ac:dyDescent="0.25"/>
  <sheetData/>
  <phoneticPr fontId="2"/>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34998626667073579"/>
  </sheetPr>
  <dimension ref="A1:F9"/>
  <sheetViews>
    <sheetView workbookViewId="0">
      <selection activeCell="G10" sqref="G10"/>
    </sheetView>
  </sheetViews>
  <sheetFormatPr defaultRowHeight="12.75" x14ac:dyDescent="0.25"/>
  <cols>
    <col min="1" max="1" width="17.19921875" customWidth="1"/>
    <col min="2" max="2" width="19.06640625" customWidth="1"/>
    <col min="3" max="3" width="21.6640625" customWidth="1"/>
    <col min="4" max="4" width="23.86328125" customWidth="1"/>
    <col min="5" max="5" width="20.59765625" customWidth="1"/>
    <col min="6" max="6" width="21.19921875" customWidth="1"/>
  </cols>
  <sheetData>
    <row r="1" spans="1:6" ht="20.350000000000001" customHeight="1" x14ac:dyDescent="0.25">
      <c r="A1" s="92" t="s">
        <v>112</v>
      </c>
    </row>
    <row r="2" spans="1:6" ht="11.95" customHeight="1" x14ac:dyDescent="0.25"/>
    <row r="3" spans="1:6" ht="21.1" customHeight="1" x14ac:dyDescent="0.25">
      <c r="A3" s="83" t="s">
        <v>38</v>
      </c>
      <c r="B3" s="1" t="s">
        <v>39</v>
      </c>
      <c r="C3" s="1" t="s">
        <v>1</v>
      </c>
      <c r="D3" s="1" t="s">
        <v>2</v>
      </c>
      <c r="E3" s="1" t="s">
        <v>3</v>
      </c>
    </row>
    <row r="4" spans="1:6" ht="21.1" customHeight="1" x14ac:dyDescent="0.25">
      <c r="A4" s="82"/>
      <c r="B4" s="1" t="s">
        <v>39</v>
      </c>
      <c r="C4" s="1" t="s">
        <v>108</v>
      </c>
      <c r="D4" s="1" t="s">
        <v>109</v>
      </c>
      <c r="E4" s="1" t="s">
        <v>110</v>
      </c>
    </row>
    <row r="5" spans="1:6" ht="21.1" customHeight="1" x14ac:dyDescent="0.25">
      <c r="A5" s="6" t="s">
        <v>94</v>
      </c>
      <c r="B5" s="6" t="s">
        <v>39</v>
      </c>
      <c r="C5" s="6" t="s">
        <v>37</v>
      </c>
      <c r="D5" s="6" t="s">
        <v>194</v>
      </c>
    </row>
    <row r="8" spans="1:6" ht="21.1" customHeight="1" x14ac:dyDescent="0.25">
      <c r="A8" s="300" t="s">
        <v>312</v>
      </c>
      <c r="B8" s="300" t="s">
        <v>39</v>
      </c>
      <c r="C8" s="300" t="s">
        <v>301</v>
      </c>
      <c r="D8" s="300" t="s">
        <v>303</v>
      </c>
      <c r="E8" s="300" t="s">
        <v>302</v>
      </c>
    </row>
    <row r="9" spans="1:6" ht="19.45" customHeight="1" x14ac:dyDescent="0.25">
      <c r="A9" s="300" t="s">
        <v>313</v>
      </c>
      <c r="B9" s="300" t="s">
        <v>39</v>
      </c>
      <c r="C9" s="300" t="s">
        <v>308</v>
      </c>
      <c r="D9" s="300" t="s">
        <v>309</v>
      </c>
      <c r="E9" s="300" t="s">
        <v>310</v>
      </c>
      <c r="F9" s="300" t="s">
        <v>311</v>
      </c>
    </row>
  </sheetData>
  <phoneticPr fontId="2"/>
  <pageMargins left="0.7" right="0.7" top="0.75" bottom="0.75" header="0.3" footer="0.3"/>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34998626667073579"/>
  </sheetPr>
  <dimension ref="A1:S23"/>
  <sheetViews>
    <sheetView workbookViewId="0">
      <selection activeCell="G10" sqref="G10"/>
    </sheetView>
  </sheetViews>
  <sheetFormatPr defaultRowHeight="12.75" x14ac:dyDescent="0.25"/>
  <cols>
    <col min="1" max="1" width="5.86328125" customWidth="1"/>
    <col min="2" max="2" width="8" customWidth="1"/>
    <col min="3" max="3" width="7.3984375" customWidth="1"/>
    <col min="4" max="4" width="7" customWidth="1"/>
    <col min="5" max="5" width="9.06640625" customWidth="1"/>
    <col min="6" max="6" width="2.19921875" customWidth="1"/>
    <col min="8" max="8" width="5.6640625" customWidth="1"/>
    <col min="10" max="10" width="2.3984375" customWidth="1"/>
    <col min="11" max="11" width="2.46484375" customWidth="1"/>
    <col min="12" max="12" width="10.3984375" customWidth="1"/>
    <col min="13" max="13" width="13.19921875" customWidth="1"/>
    <col min="14" max="14" width="1.6640625" customWidth="1"/>
    <col min="15" max="15" width="7.59765625" customWidth="1"/>
    <col min="16" max="16" width="8.86328125" customWidth="1"/>
    <col min="17" max="17" width="7.3984375" customWidth="1"/>
    <col min="18" max="18" width="9.46484375" customWidth="1"/>
  </cols>
  <sheetData>
    <row r="1" spans="1:19" x14ac:dyDescent="0.25">
      <c r="A1" s="77" t="s">
        <v>105</v>
      </c>
      <c r="B1" s="75"/>
      <c r="C1" s="75"/>
      <c r="D1" s="75"/>
      <c r="E1" s="75"/>
      <c r="F1" s="75"/>
      <c r="G1" s="75"/>
      <c r="H1" s="75"/>
      <c r="I1" s="75"/>
      <c r="J1" s="75"/>
      <c r="K1" s="75"/>
      <c r="L1" s="75"/>
      <c r="M1" s="75"/>
      <c r="N1" s="75"/>
      <c r="O1" s="75"/>
      <c r="P1" s="75"/>
      <c r="Q1" s="75"/>
      <c r="R1" s="75"/>
      <c r="S1" s="75"/>
    </row>
    <row r="2" spans="1:19" x14ac:dyDescent="0.25">
      <c r="A2" s="159"/>
      <c r="B2" s="160" t="s">
        <v>155</v>
      </c>
      <c r="C2" s="160"/>
      <c r="D2" s="160"/>
      <c r="E2" s="160"/>
      <c r="F2" s="160"/>
      <c r="G2" s="160"/>
      <c r="H2" s="160"/>
      <c r="I2" s="160"/>
      <c r="J2" s="160"/>
      <c r="K2" s="4"/>
      <c r="L2" s="4"/>
      <c r="M2" s="4"/>
      <c r="N2" s="4"/>
      <c r="O2" s="4"/>
      <c r="P2" s="4"/>
      <c r="Q2" s="4"/>
    </row>
    <row r="3" spans="1:19" x14ac:dyDescent="0.25">
      <c r="A3" s="161"/>
      <c r="B3" s="162"/>
      <c r="C3" s="163"/>
      <c r="D3" s="161"/>
      <c r="E3" s="161"/>
      <c r="F3" s="160"/>
      <c r="G3" s="164" t="s">
        <v>104</v>
      </c>
      <c r="H3" s="165"/>
      <c r="I3" s="372" t="s">
        <v>336</v>
      </c>
      <c r="J3" s="166"/>
      <c r="L3" s="73" t="s">
        <v>89</v>
      </c>
      <c r="M3" s="74"/>
      <c r="O3" s="195"/>
      <c r="P3" s="196"/>
      <c r="Q3" s="196"/>
      <c r="R3" s="203" t="s">
        <v>337</v>
      </c>
      <c r="S3" s="204"/>
    </row>
    <row r="4" spans="1:19" ht="15.4" x14ac:dyDescent="0.25">
      <c r="A4" s="161"/>
      <c r="B4" s="321"/>
      <c r="C4" s="319" t="s">
        <v>153</v>
      </c>
      <c r="D4" s="323" t="s">
        <v>154</v>
      </c>
      <c r="E4" s="172" t="s">
        <v>103</v>
      </c>
      <c r="F4" s="160"/>
      <c r="G4" s="167" t="s">
        <v>338</v>
      </c>
      <c r="H4" s="168">
        <v>0</v>
      </c>
      <c r="I4" s="169" t="s">
        <v>339</v>
      </c>
      <c r="J4" s="170"/>
      <c r="L4" s="26" t="s">
        <v>340</v>
      </c>
      <c r="M4" s="26" t="s">
        <v>341</v>
      </c>
      <c r="O4" s="199"/>
      <c r="P4" s="201"/>
      <c r="Q4" s="197"/>
      <c r="R4" s="124" t="s">
        <v>153</v>
      </c>
      <c r="S4" s="124" t="s">
        <v>154</v>
      </c>
    </row>
    <row r="5" spans="1:19" ht="15.4" x14ac:dyDescent="0.25">
      <c r="A5" s="161"/>
      <c r="B5" s="322"/>
      <c r="C5" s="372">
        <v>0</v>
      </c>
      <c r="D5" s="320">
        <v>0</v>
      </c>
      <c r="E5" s="169" t="s">
        <v>342</v>
      </c>
      <c r="F5" s="160"/>
      <c r="G5" s="167" t="s">
        <v>343</v>
      </c>
      <c r="H5" s="168">
        <v>6</v>
      </c>
      <c r="I5" s="169" t="s">
        <v>344</v>
      </c>
      <c r="J5" s="170"/>
      <c r="L5" s="26" t="s">
        <v>345</v>
      </c>
      <c r="M5" s="26" t="s">
        <v>346</v>
      </c>
      <c r="O5" s="200" t="s">
        <v>222</v>
      </c>
      <c r="P5" s="202"/>
      <c r="Q5" s="198"/>
      <c r="R5" s="205">
        <v>5</v>
      </c>
      <c r="S5" s="205">
        <v>3</v>
      </c>
    </row>
    <row r="6" spans="1:19" ht="15.4" x14ac:dyDescent="0.25">
      <c r="A6" s="161"/>
      <c r="B6" s="322"/>
      <c r="C6" s="372">
        <v>3</v>
      </c>
      <c r="D6" s="320">
        <v>1</v>
      </c>
      <c r="E6" s="169" t="s">
        <v>347</v>
      </c>
      <c r="F6" s="160"/>
      <c r="G6" s="167" t="s">
        <v>348</v>
      </c>
      <c r="H6" s="168">
        <v>12</v>
      </c>
      <c r="I6" s="169" t="s">
        <v>349</v>
      </c>
      <c r="J6" s="170"/>
      <c r="L6" s="26" t="s">
        <v>350</v>
      </c>
      <c r="M6" s="26" t="s">
        <v>351</v>
      </c>
      <c r="O6" s="200" t="s">
        <v>224</v>
      </c>
      <c r="P6" s="202"/>
      <c r="Q6" s="198"/>
      <c r="R6" s="205">
        <v>3</v>
      </c>
      <c r="S6" s="205">
        <v>1</v>
      </c>
    </row>
    <row r="7" spans="1:19" ht="15.4" x14ac:dyDescent="0.25">
      <c r="A7" s="161"/>
      <c r="B7" s="322"/>
      <c r="C7" s="372">
        <v>5</v>
      </c>
      <c r="D7" s="320">
        <v>3</v>
      </c>
      <c r="E7" s="169" t="s">
        <v>352</v>
      </c>
      <c r="F7" s="160"/>
      <c r="G7" s="167" t="s">
        <v>353</v>
      </c>
      <c r="H7" s="168">
        <v>21</v>
      </c>
      <c r="I7" s="169" t="s">
        <v>354</v>
      </c>
      <c r="J7" s="170"/>
      <c r="L7" s="26" t="s">
        <v>355</v>
      </c>
      <c r="M7" s="26" t="s">
        <v>356</v>
      </c>
      <c r="O7" s="200" t="s">
        <v>223</v>
      </c>
      <c r="P7" s="202"/>
      <c r="Q7" s="198"/>
      <c r="R7" s="205">
        <v>0</v>
      </c>
      <c r="S7" s="205">
        <v>0</v>
      </c>
    </row>
    <row r="8" spans="1:19" x14ac:dyDescent="0.25">
      <c r="A8" s="161"/>
      <c r="B8" s="161"/>
      <c r="C8" s="161"/>
      <c r="D8" s="161"/>
      <c r="E8" s="161"/>
      <c r="F8" s="160"/>
      <c r="G8" s="171"/>
      <c r="H8" s="171"/>
      <c r="I8" s="160"/>
      <c r="J8" s="160"/>
    </row>
    <row r="9" spans="1:19" x14ac:dyDescent="0.25">
      <c r="A9" s="160"/>
      <c r="B9" s="160"/>
      <c r="C9" s="160"/>
      <c r="D9" s="160"/>
      <c r="E9" s="160"/>
      <c r="F9" s="160"/>
      <c r="G9" s="171"/>
      <c r="H9" s="171"/>
      <c r="I9" s="160"/>
      <c r="J9" s="160"/>
    </row>
    <row r="10" spans="1:19" x14ac:dyDescent="0.25">
      <c r="A10" s="78" t="s">
        <v>106</v>
      </c>
      <c r="B10" s="76"/>
      <c r="C10" s="76"/>
      <c r="D10" s="76"/>
      <c r="E10" s="76"/>
      <c r="F10" s="76"/>
      <c r="G10" s="76"/>
      <c r="H10" s="76"/>
      <c r="I10" s="76"/>
      <c r="J10" s="76"/>
      <c r="K10" s="76"/>
      <c r="L10" s="76"/>
      <c r="M10" s="76"/>
      <c r="N10" s="76"/>
      <c r="O10" s="76"/>
      <c r="P10" s="76"/>
      <c r="Q10" s="76"/>
      <c r="R10" s="76"/>
      <c r="S10" s="76"/>
    </row>
    <row r="11" spans="1:19" ht="11.95" customHeight="1" x14ac:dyDescent="0.25">
      <c r="A11" s="160"/>
      <c r="B11" s="458" t="s">
        <v>90</v>
      </c>
      <c r="C11" s="458"/>
      <c r="D11" s="172" t="s">
        <v>357</v>
      </c>
      <c r="E11" s="172" t="s">
        <v>103</v>
      </c>
      <c r="F11" s="166"/>
      <c r="G11" s="458" t="s">
        <v>104</v>
      </c>
      <c r="H11" s="458"/>
      <c r="I11" s="372" t="s">
        <v>358</v>
      </c>
      <c r="J11" s="166"/>
      <c r="L11" s="73" t="s">
        <v>88</v>
      </c>
      <c r="M11" s="74"/>
      <c r="O11" s="71" t="s">
        <v>116</v>
      </c>
      <c r="P11" s="103"/>
      <c r="Q11" s="104"/>
    </row>
    <row r="12" spans="1:19" ht="11.95" customHeight="1" x14ac:dyDescent="0.25">
      <c r="A12" s="160"/>
      <c r="B12" s="167" t="s">
        <v>359</v>
      </c>
      <c r="C12" s="168">
        <v>0</v>
      </c>
      <c r="D12" s="169">
        <v>0</v>
      </c>
      <c r="E12" s="169" t="s">
        <v>342</v>
      </c>
      <c r="F12" s="170"/>
      <c r="G12" s="167" t="s">
        <v>360</v>
      </c>
      <c r="H12" s="168">
        <v>0</v>
      </c>
      <c r="I12" s="169" t="s">
        <v>361</v>
      </c>
      <c r="J12" s="170"/>
      <c r="L12" s="26" t="s">
        <v>362</v>
      </c>
      <c r="M12" s="158" t="s">
        <v>363</v>
      </c>
      <c r="O12" s="102"/>
      <c r="P12" s="105" t="s">
        <v>117</v>
      </c>
      <c r="Q12" s="72" t="s">
        <v>357</v>
      </c>
    </row>
    <row r="13" spans="1:19" ht="11.95" customHeight="1" x14ac:dyDescent="0.25">
      <c r="A13" s="160"/>
      <c r="B13" s="167" t="s">
        <v>364</v>
      </c>
      <c r="C13" s="168">
        <v>4</v>
      </c>
      <c r="D13" s="169">
        <v>3</v>
      </c>
      <c r="E13" s="169" t="s">
        <v>347</v>
      </c>
      <c r="F13" s="170"/>
      <c r="G13" s="167" t="s">
        <v>365</v>
      </c>
      <c r="H13" s="168">
        <v>10</v>
      </c>
      <c r="I13" s="169" t="s">
        <v>344</v>
      </c>
      <c r="J13" s="170"/>
      <c r="L13" s="26" t="s">
        <v>366</v>
      </c>
      <c r="M13" s="158" t="s">
        <v>367</v>
      </c>
      <c r="O13" s="106" t="s">
        <v>368</v>
      </c>
      <c r="P13" s="105">
        <v>6</v>
      </c>
      <c r="Q13" s="17">
        <v>5</v>
      </c>
    </row>
    <row r="14" spans="1:19" ht="11.95" customHeight="1" x14ac:dyDescent="0.25">
      <c r="A14" s="160"/>
      <c r="B14" s="167" t="s">
        <v>369</v>
      </c>
      <c r="C14" s="168">
        <v>6</v>
      </c>
      <c r="D14" s="169">
        <v>5</v>
      </c>
      <c r="E14" s="169" t="s">
        <v>352</v>
      </c>
      <c r="F14" s="170"/>
      <c r="G14" s="167" t="s">
        <v>370</v>
      </c>
      <c r="H14" s="168">
        <v>35</v>
      </c>
      <c r="I14" s="169" t="s">
        <v>349</v>
      </c>
      <c r="J14" s="170"/>
      <c r="L14" s="26" t="s">
        <v>350</v>
      </c>
      <c r="M14" s="158" t="s">
        <v>371</v>
      </c>
      <c r="O14" s="106" t="s">
        <v>372</v>
      </c>
      <c r="P14" s="105" t="s">
        <v>373</v>
      </c>
      <c r="Q14" s="17">
        <v>3</v>
      </c>
    </row>
    <row r="15" spans="1:19" ht="11.95" customHeight="1" x14ac:dyDescent="0.25">
      <c r="A15" s="160"/>
      <c r="B15" s="167" t="s">
        <v>231</v>
      </c>
      <c r="C15" s="59"/>
      <c r="D15" s="169">
        <v>5</v>
      </c>
      <c r="E15" s="169" t="s">
        <v>374</v>
      </c>
      <c r="F15" s="160"/>
      <c r="G15" s="167" t="s">
        <v>375</v>
      </c>
      <c r="H15" s="168">
        <v>45</v>
      </c>
      <c r="I15" s="169" t="s">
        <v>354</v>
      </c>
      <c r="J15" s="170"/>
      <c r="L15" s="26" t="s">
        <v>355</v>
      </c>
      <c r="M15" s="158" t="s">
        <v>376</v>
      </c>
      <c r="O15" s="106" t="s">
        <v>377</v>
      </c>
      <c r="P15" s="105" t="s">
        <v>378</v>
      </c>
      <c r="Q15" s="17">
        <v>0</v>
      </c>
    </row>
    <row r="16" spans="1:19" x14ac:dyDescent="0.25">
      <c r="A16" s="160"/>
      <c r="B16" s="160"/>
      <c r="C16" s="160"/>
      <c r="D16" s="160"/>
      <c r="E16" s="160"/>
      <c r="F16" s="160"/>
      <c r="G16" s="160"/>
      <c r="H16" s="160"/>
      <c r="I16" s="160"/>
      <c r="J16" s="160"/>
    </row>
    <row r="17" spans="1:18" x14ac:dyDescent="0.25">
      <c r="A17" s="383" t="s">
        <v>379</v>
      </c>
      <c r="B17" s="383"/>
      <c r="C17" s="383"/>
      <c r="D17" s="383"/>
      <c r="E17" s="383"/>
      <c r="F17" s="383"/>
      <c r="G17" s="383"/>
      <c r="H17" s="383"/>
      <c r="I17" s="383"/>
      <c r="J17" s="383"/>
    </row>
    <row r="18" spans="1:18" x14ac:dyDescent="0.25">
      <c r="A18" s="160"/>
      <c r="B18" s="372" t="s">
        <v>358</v>
      </c>
      <c r="C18" s="459" t="s">
        <v>380</v>
      </c>
      <c r="D18" s="460"/>
      <c r="E18" s="460"/>
      <c r="F18" s="461"/>
      <c r="G18" s="166"/>
      <c r="H18" s="462"/>
      <c r="I18" s="462"/>
      <c r="J18" s="462"/>
      <c r="L18" s="349"/>
      <c r="M18" s="349"/>
      <c r="O18" s="350"/>
      <c r="R18" s="64"/>
    </row>
    <row r="19" spans="1:18" x14ac:dyDescent="0.25">
      <c r="A19" s="160"/>
      <c r="B19" s="169" t="s">
        <v>361</v>
      </c>
      <c r="C19" s="379" t="s">
        <v>381</v>
      </c>
      <c r="D19" s="381"/>
      <c r="E19" s="381"/>
      <c r="F19" s="381"/>
      <c r="G19" s="170"/>
      <c r="H19" s="384"/>
      <c r="I19" s="161"/>
      <c r="J19" s="161"/>
      <c r="L19" s="349"/>
      <c r="M19" s="349"/>
      <c r="O19" s="350"/>
      <c r="R19" s="64"/>
    </row>
    <row r="20" spans="1:18" x14ac:dyDescent="0.25">
      <c r="A20" s="160"/>
      <c r="B20" s="169" t="s">
        <v>344</v>
      </c>
      <c r="C20" s="380" t="s">
        <v>382</v>
      </c>
      <c r="D20" s="382"/>
      <c r="E20" s="382"/>
      <c r="F20" s="9"/>
      <c r="G20" s="170"/>
      <c r="H20" s="384"/>
      <c r="I20" s="161"/>
      <c r="J20" s="161"/>
      <c r="L20" s="349"/>
      <c r="M20" s="349"/>
      <c r="O20" s="350"/>
      <c r="R20" s="64"/>
    </row>
    <row r="21" spans="1:18" x14ac:dyDescent="0.25">
      <c r="A21" s="160"/>
      <c r="B21" s="169" t="s">
        <v>349</v>
      </c>
      <c r="C21" s="380" t="s">
        <v>383</v>
      </c>
      <c r="D21" s="382"/>
      <c r="E21" s="382"/>
      <c r="F21" s="9"/>
      <c r="G21" s="170"/>
      <c r="H21" s="384"/>
      <c r="I21" s="161"/>
      <c r="J21" s="161"/>
      <c r="L21" s="349"/>
      <c r="O21" s="350"/>
      <c r="R21" s="64"/>
    </row>
    <row r="22" spans="1:18" x14ac:dyDescent="0.25">
      <c r="A22" s="160"/>
      <c r="B22" s="169" t="s">
        <v>354</v>
      </c>
      <c r="C22" s="380" t="s">
        <v>335</v>
      </c>
      <c r="D22" s="382"/>
      <c r="E22" s="382"/>
      <c r="F22" s="9"/>
      <c r="G22" s="170"/>
      <c r="H22" s="384"/>
      <c r="I22" s="161"/>
      <c r="J22" s="161"/>
    </row>
    <row r="23" spans="1:18" x14ac:dyDescent="0.25">
      <c r="A23" s="160"/>
      <c r="B23" s="160"/>
      <c r="C23" s="160"/>
      <c r="D23" s="160"/>
      <c r="E23" s="160"/>
      <c r="F23" s="160"/>
      <c r="G23" s="160"/>
      <c r="H23" s="160"/>
      <c r="I23" s="160"/>
      <c r="J23" s="160"/>
    </row>
  </sheetData>
  <mergeCells count="4">
    <mergeCell ref="G11:H11"/>
    <mergeCell ref="B11:C11"/>
    <mergeCell ref="C18:F18"/>
    <mergeCell ref="H18:J1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34998626667073579"/>
  </sheetPr>
  <dimension ref="A1:P26"/>
  <sheetViews>
    <sheetView workbookViewId="0">
      <selection activeCell="G10" sqref="G10"/>
    </sheetView>
  </sheetViews>
  <sheetFormatPr defaultRowHeight="12.75" x14ac:dyDescent="0.25"/>
  <cols>
    <col min="1" max="1" width="3.86328125" customWidth="1"/>
    <col min="2" max="2" width="3.59765625" customWidth="1"/>
    <col min="7" max="7" width="4.59765625" customWidth="1"/>
    <col min="8" max="8" width="6.6640625" customWidth="1"/>
    <col min="9" max="9" width="4.46484375" customWidth="1"/>
    <col min="10" max="10" width="3.06640625" customWidth="1"/>
    <col min="11" max="11" width="4.06640625" style="7" customWidth="1"/>
    <col min="12" max="15" width="4.06640625" style="65" customWidth="1"/>
    <col min="16" max="16" width="2.6640625" customWidth="1"/>
  </cols>
  <sheetData>
    <row r="1" spans="1:15" ht="27.1" customHeight="1" x14ac:dyDescent="0.25">
      <c r="A1" t="s">
        <v>271</v>
      </c>
    </row>
    <row r="2" spans="1:15" ht="36.75" customHeight="1" x14ac:dyDescent="0.25">
      <c r="A2" s="463" t="s">
        <v>239</v>
      </c>
      <c r="B2" s="251" t="s">
        <v>247</v>
      </c>
      <c r="C2" s="229"/>
      <c r="D2" s="222"/>
      <c r="E2" s="230"/>
      <c r="F2" s="231"/>
      <c r="H2" s="223"/>
      <c r="I2" t="s">
        <v>240</v>
      </c>
    </row>
    <row r="3" spans="1:15" ht="33.700000000000003" customHeight="1" x14ac:dyDescent="0.25">
      <c r="A3" s="464"/>
      <c r="B3" s="252" t="s">
        <v>241</v>
      </c>
      <c r="C3" s="232"/>
      <c r="D3" s="233"/>
      <c r="E3" s="224"/>
      <c r="F3" s="234"/>
      <c r="H3" s="226"/>
      <c r="I3" t="s">
        <v>242</v>
      </c>
    </row>
    <row r="4" spans="1:15" ht="33.700000000000003" customHeight="1" x14ac:dyDescent="0.25">
      <c r="A4" s="464"/>
      <c r="B4" s="252" t="s">
        <v>243</v>
      </c>
      <c r="C4" s="235"/>
      <c r="D4" s="233"/>
      <c r="E4" s="233"/>
      <c r="F4" s="225"/>
      <c r="H4" s="227"/>
      <c r="I4" t="s">
        <v>244</v>
      </c>
    </row>
    <row r="5" spans="1:15" ht="38.35" customHeight="1" x14ac:dyDescent="0.25">
      <c r="A5" s="464"/>
      <c r="B5" s="252" t="s">
        <v>245</v>
      </c>
      <c r="C5" s="236"/>
      <c r="D5" s="237"/>
      <c r="E5" s="238"/>
      <c r="F5" s="239"/>
      <c r="H5" s="228"/>
      <c r="I5" t="s">
        <v>246</v>
      </c>
    </row>
    <row r="6" spans="1:15" ht="18.75" customHeight="1" x14ac:dyDescent="0.25">
      <c r="A6" s="464"/>
      <c r="B6" s="11"/>
      <c r="C6" s="253" t="s">
        <v>245</v>
      </c>
      <c r="D6" s="253" t="s">
        <v>243</v>
      </c>
      <c r="E6" s="253" t="s">
        <v>241</v>
      </c>
      <c r="F6" s="254" t="s">
        <v>247</v>
      </c>
    </row>
    <row r="7" spans="1:15" ht="17.350000000000001" customHeight="1" x14ac:dyDescent="0.25">
      <c r="A7" s="14"/>
      <c r="B7" s="15"/>
      <c r="C7" s="465" t="s">
        <v>248</v>
      </c>
      <c r="D7" s="465"/>
      <c r="E7" s="465"/>
      <c r="F7" s="466"/>
    </row>
    <row r="8" spans="1:15" ht="17.350000000000001" customHeight="1" x14ac:dyDescent="0.25">
      <c r="C8" s="7"/>
      <c r="D8" s="7"/>
      <c r="E8" s="7"/>
      <c r="F8" s="7"/>
    </row>
    <row r="9" spans="1:15" x14ac:dyDescent="0.25">
      <c r="J9" t="s">
        <v>283</v>
      </c>
    </row>
    <row r="10" spans="1:15" x14ac:dyDescent="0.25">
      <c r="D10" t="s">
        <v>249</v>
      </c>
      <c r="J10" s="240"/>
      <c r="K10" s="241"/>
      <c r="L10" s="467" t="s">
        <v>284</v>
      </c>
      <c r="M10" s="467"/>
      <c r="N10" s="467"/>
      <c r="O10" s="467"/>
    </row>
    <row r="11" spans="1:15" ht="16.899999999999999" x14ac:dyDescent="0.25">
      <c r="C11" s="7" t="s">
        <v>250</v>
      </c>
      <c r="D11" s="243" t="s">
        <v>251</v>
      </c>
      <c r="J11" s="14"/>
      <c r="K11" s="258"/>
      <c r="L11" s="389" t="s">
        <v>285</v>
      </c>
      <c r="M11" s="242" t="s">
        <v>286</v>
      </c>
      <c r="N11" s="242" t="s">
        <v>287</v>
      </c>
      <c r="O11" s="242" t="s">
        <v>288</v>
      </c>
    </row>
    <row r="12" spans="1:15" ht="18.75" customHeight="1" x14ac:dyDescent="0.25">
      <c r="C12" s="7" t="s">
        <v>254</v>
      </c>
      <c r="D12" s="243" t="s">
        <v>251</v>
      </c>
      <c r="J12" s="468" t="s">
        <v>289</v>
      </c>
      <c r="K12" s="111" t="s">
        <v>290</v>
      </c>
      <c r="L12" s="246" t="s">
        <v>291</v>
      </c>
      <c r="M12" s="245" t="s">
        <v>292</v>
      </c>
      <c r="N12" s="244" t="s">
        <v>290</v>
      </c>
      <c r="O12" s="244" t="s">
        <v>290</v>
      </c>
    </row>
    <row r="13" spans="1:15" ht="16.899999999999999" x14ac:dyDescent="0.25">
      <c r="C13" s="7" t="s">
        <v>255</v>
      </c>
      <c r="D13" s="247" t="s">
        <v>252</v>
      </c>
      <c r="J13" s="468"/>
      <c r="K13" s="111" t="s">
        <v>293</v>
      </c>
      <c r="L13" s="246" t="s">
        <v>291</v>
      </c>
      <c r="M13" s="246" t="s">
        <v>291</v>
      </c>
      <c r="N13" s="245" t="s">
        <v>293</v>
      </c>
      <c r="O13" s="244" t="s">
        <v>290</v>
      </c>
    </row>
    <row r="14" spans="1:15" ht="16.899999999999999" x14ac:dyDescent="0.25">
      <c r="C14" s="7" t="s">
        <v>256</v>
      </c>
      <c r="D14" s="248" t="s">
        <v>253</v>
      </c>
      <c r="J14" s="468"/>
      <c r="K14" s="111" t="s">
        <v>294</v>
      </c>
      <c r="L14" s="249" t="s">
        <v>295</v>
      </c>
      <c r="M14" s="246" t="s">
        <v>291</v>
      </c>
      <c r="N14" s="246" t="s">
        <v>294</v>
      </c>
      <c r="O14" s="245" t="s">
        <v>293</v>
      </c>
    </row>
    <row r="15" spans="1:15" ht="16.899999999999999" x14ac:dyDescent="0.25">
      <c r="C15" s="7" t="s">
        <v>257</v>
      </c>
      <c r="D15" s="243" t="s">
        <v>251</v>
      </c>
      <c r="J15" s="468"/>
      <c r="K15" s="111" t="s">
        <v>296</v>
      </c>
      <c r="L15" s="249" t="s">
        <v>295</v>
      </c>
      <c r="M15" s="249" t="s">
        <v>295</v>
      </c>
      <c r="N15" s="246" t="s">
        <v>294</v>
      </c>
      <c r="O15" s="246" t="s">
        <v>294</v>
      </c>
    </row>
    <row r="16" spans="1:15" ht="16.899999999999999" x14ac:dyDescent="0.25">
      <c r="C16" s="7" t="s">
        <v>258</v>
      </c>
      <c r="D16" s="247" t="s">
        <v>252</v>
      </c>
    </row>
    <row r="17" spans="3:16" ht="16.899999999999999" x14ac:dyDescent="0.25">
      <c r="C17" s="7" t="s">
        <v>259</v>
      </c>
      <c r="D17" s="248" t="s">
        <v>253</v>
      </c>
    </row>
    <row r="18" spans="3:16" ht="16.899999999999999" x14ac:dyDescent="0.25">
      <c r="C18" s="7" t="s">
        <v>260</v>
      </c>
      <c r="D18" s="248" t="s">
        <v>253</v>
      </c>
      <c r="J18" s="5"/>
      <c r="K18" s="65"/>
      <c r="P18" s="5"/>
    </row>
    <row r="19" spans="3:16" ht="16.899999999999999" x14ac:dyDescent="0.25">
      <c r="C19" s="7" t="s">
        <v>261</v>
      </c>
      <c r="D19" s="247" t="s">
        <v>252</v>
      </c>
      <c r="J19" s="5"/>
      <c r="K19" s="65"/>
      <c r="L19" s="256"/>
      <c r="M19" s="256"/>
      <c r="N19" s="256"/>
      <c r="O19" s="256"/>
      <c r="P19" s="5"/>
    </row>
    <row r="20" spans="3:16" ht="16.899999999999999" x14ac:dyDescent="0.25">
      <c r="C20" s="7" t="s">
        <v>262</v>
      </c>
      <c r="D20" s="248" t="s">
        <v>253</v>
      </c>
      <c r="J20" s="5"/>
      <c r="K20" s="65"/>
      <c r="L20" s="213"/>
      <c r="M20" s="213"/>
      <c r="N20" s="213"/>
      <c r="O20" s="213"/>
      <c r="P20" s="5"/>
    </row>
    <row r="21" spans="3:16" ht="16.899999999999999" x14ac:dyDescent="0.25">
      <c r="C21" s="7" t="s">
        <v>264</v>
      </c>
      <c r="D21" s="248" t="s">
        <v>263</v>
      </c>
      <c r="J21" s="257"/>
      <c r="K21" s="213"/>
      <c r="L21" s="255"/>
      <c r="M21" s="255"/>
      <c r="N21" s="64"/>
      <c r="O21" s="64"/>
      <c r="P21" s="5"/>
    </row>
    <row r="22" spans="3:16" ht="16.899999999999999" x14ac:dyDescent="0.25">
      <c r="C22" s="7" t="s">
        <v>265</v>
      </c>
      <c r="D22" s="250" t="s">
        <v>266</v>
      </c>
      <c r="J22" s="257"/>
      <c r="K22" s="213"/>
      <c r="L22" s="255"/>
      <c r="M22" s="64"/>
      <c r="N22" s="64"/>
      <c r="O22" s="64"/>
      <c r="P22" s="5"/>
    </row>
    <row r="23" spans="3:16" ht="16.899999999999999" x14ac:dyDescent="0.25">
      <c r="C23" s="7" t="s">
        <v>267</v>
      </c>
      <c r="D23" s="248" t="s">
        <v>263</v>
      </c>
      <c r="J23" s="257"/>
      <c r="K23" s="213"/>
      <c r="L23" s="64"/>
      <c r="M23" s="64"/>
      <c r="N23" s="64"/>
      <c r="O23" s="64"/>
      <c r="P23" s="5"/>
    </row>
    <row r="24" spans="3:16" ht="16.899999999999999" x14ac:dyDescent="0.25">
      <c r="C24" s="7" t="s">
        <v>268</v>
      </c>
      <c r="D24" s="248" t="s">
        <v>263</v>
      </c>
      <c r="J24" s="257"/>
      <c r="K24" s="213"/>
      <c r="L24" s="64"/>
      <c r="M24" s="64"/>
      <c r="N24" s="64"/>
      <c r="O24" s="255"/>
      <c r="P24" s="5"/>
    </row>
    <row r="25" spans="3:16" ht="16.899999999999999" x14ac:dyDescent="0.25">
      <c r="C25" s="7" t="s">
        <v>269</v>
      </c>
      <c r="D25" s="250" t="s">
        <v>266</v>
      </c>
    </row>
    <row r="26" spans="3:16" ht="16.899999999999999" x14ac:dyDescent="0.25">
      <c r="C26" s="7" t="s">
        <v>270</v>
      </c>
      <c r="D26" s="250" t="s">
        <v>266</v>
      </c>
    </row>
  </sheetData>
  <mergeCells count="4">
    <mergeCell ref="A2:A6"/>
    <mergeCell ref="C7:F7"/>
    <mergeCell ref="L10:O10"/>
    <mergeCell ref="J12:J15"/>
  </mergeCells>
  <phoneticPr fontId="10"/>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表紙</vt:lpstr>
      <vt:lpstr>１．整備状況</vt:lpstr>
      <vt:lpstr>２．運用状況</vt:lpstr>
      <vt:lpstr>３．評価結果まとめ</vt:lpstr>
      <vt:lpstr>４．改善活動</vt:lpstr>
      <vt:lpstr>バックグラウンド用(配付時は非表示)⇒</vt:lpstr>
      <vt:lpstr>a.選択肢</vt:lpstr>
      <vt:lpstr>b.評価基準</vt:lpstr>
      <vt:lpstr>c.総合評価基準</vt:lpstr>
      <vt:lpstr>d.評価結果計算</vt:lpstr>
      <vt:lpstr>e.回答リスト</vt:lpstr>
      <vt:lpstr>f.コメントリスト</vt:lpstr>
      <vt:lpstr>'１．整備状況'!Print_Area</vt:lpstr>
      <vt:lpstr>'４．改善活動'!Print_Area</vt:lpstr>
      <vt:lpstr>'２．運用状況'!Print_Titles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Keiko Gotoh</dc:creator>
  <cp:lastModifiedBy>Keiko Goto (後藤 恵子) / 経査</cp:lastModifiedBy>
  <cp:lastPrinted>2014-12-16T11:04:01Z</cp:lastPrinted>
  <dcterms:created xsi:type="dcterms:W3CDTF">2014-08-11T10:45:04Z</dcterms:created>
  <dcterms:modified xsi:type="dcterms:W3CDTF">2022-09-29T08:10:35Z</dcterms:modified>
</cp:coreProperties>
</file>