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E:\EXT\DA\"/>
    </mc:Choice>
  </mc:AlternateContent>
  <xr:revisionPtr revIDLastSave="0" documentId="8_{E9EB3BD0-CA33-469E-B089-296022FB03A5}" xr6:coauthVersionLast="47" xr6:coauthVersionMax="47" xr10:uidLastSave="{00000000-0000-0000-0000-000000000000}"/>
  <bookViews>
    <workbookView xWindow="-15" yWindow="-525" windowWidth="17040" windowHeight="13485" xr2:uid="{00000000-000D-0000-FFFF-FFFF00000000}"/>
  </bookViews>
  <sheets>
    <sheet name="問診票" sheetId="3" r:id="rId1"/>
    <sheet name="利用ガイド" sheetId="6" r:id="rId2"/>
  </sheets>
  <definedNames>
    <definedName name="_xlnm.Print_Area" localSheetId="0">問診票!$A$1:$I$54,問診票!$AB$1:$AN$54</definedName>
    <definedName name="_xlnm.Print_Area" localSheetId="1">利用ガイド!$A$1:$D$96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2" i="3" l="1"/>
  <c r="J33" i="3"/>
  <c r="J32" i="3"/>
  <c r="J31" i="3"/>
  <c r="J34" i="3"/>
  <c r="J25" i="3"/>
  <c r="J24" i="3"/>
  <c r="J23" i="3"/>
  <c r="J27" i="3"/>
  <c r="J26" i="3"/>
  <c r="J18" i="3"/>
  <c r="J17" i="3"/>
  <c r="J19" i="3"/>
  <c r="J6" i="3"/>
  <c r="J5" i="3"/>
  <c r="J4" i="3"/>
  <c r="J7" i="3"/>
  <c r="AC1" i="3" l="1"/>
  <c r="J3" i="3" l="1"/>
  <c r="V3" i="3" s="1"/>
  <c r="S3" i="3"/>
  <c r="T3" i="3"/>
  <c r="U3" i="3"/>
  <c r="X3" i="3"/>
  <c r="Y3" i="3"/>
  <c r="Z3" i="3"/>
  <c r="U4" i="3"/>
  <c r="S4" i="3"/>
  <c r="T4" i="3"/>
  <c r="V4" i="3"/>
  <c r="W4" i="3"/>
  <c r="X4" i="3"/>
  <c r="Y4" i="3"/>
  <c r="V5" i="3"/>
  <c r="S5" i="3"/>
  <c r="T5" i="3"/>
  <c r="U5" i="3"/>
  <c r="W5" i="3"/>
  <c r="X5" i="3"/>
  <c r="Y5" i="3"/>
  <c r="Z5" i="3"/>
  <c r="V6" i="3"/>
  <c r="S6" i="3"/>
  <c r="T6" i="3"/>
  <c r="U6" i="3"/>
  <c r="W6" i="3"/>
  <c r="Y6" i="3"/>
  <c r="Z6" i="3"/>
  <c r="Z7" i="3"/>
  <c r="S7" i="3"/>
  <c r="T7" i="3"/>
  <c r="U7" i="3"/>
  <c r="V7" i="3"/>
  <c r="W7" i="3"/>
  <c r="X7" i="3"/>
  <c r="Y7" i="3"/>
  <c r="J9" i="3"/>
  <c r="X9" i="3" s="1"/>
  <c r="S9" i="3"/>
  <c r="T9" i="3"/>
  <c r="U9" i="3"/>
  <c r="V9" i="3"/>
  <c r="W9" i="3"/>
  <c r="Y9" i="3"/>
  <c r="J10" i="3"/>
  <c r="S10" i="3"/>
  <c r="T10" i="3"/>
  <c r="U10" i="3"/>
  <c r="W10" i="3"/>
  <c r="X10" i="3"/>
  <c r="Y10" i="3"/>
  <c r="Z10" i="3"/>
  <c r="J11" i="3"/>
  <c r="T11" i="3" s="1"/>
  <c r="S11" i="3"/>
  <c r="U11" i="3"/>
  <c r="V11" i="3"/>
  <c r="W11" i="3"/>
  <c r="Y11" i="3"/>
  <c r="Z11" i="3"/>
  <c r="J12" i="3"/>
  <c r="W12" i="3" s="1"/>
  <c r="S12" i="3"/>
  <c r="T12" i="3"/>
  <c r="U12" i="3"/>
  <c r="V12" i="3"/>
  <c r="X12" i="3"/>
  <c r="Y12" i="3"/>
  <c r="Z12" i="3"/>
  <c r="J13" i="3"/>
  <c r="X13" i="3" s="1"/>
  <c r="S13" i="3"/>
  <c r="T13" i="3"/>
  <c r="U13" i="3"/>
  <c r="V13" i="3"/>
  <c r="W13" i="3"/>
  <c r="Y13" i="3"/>
  <c r="Z13" i="3"/>
  <c r="J15" i="3"/>
  <c r="T15" i="3" s="1"/>
  <c r="S15" i="3"/>
  <c r="W15" i="3"/>
  <c r="Y15" i="3"/>
  <c r="J16" i="3"/>
  <c r="U16" i="3" s="1"/>
  <c r="S16" i="3"/>
  <c r="V16" i="3"/>
  <c r="W16" i="3"/>
  <c r="X16" i="3"/>
  <c r="Y16" i="3"/>
  <c r="Z16" i="3"/>
  <c r="V17" i="3"/>
  <c r="S17" i="3"/>
  <c r="T17" i="3"/>
  <c r="U17" i="3"/>
  <c r="W17" i="3"/>
  <c r="X17" i="3"/>
  <c r="Z17" i="3"/>
  <c r="T18" i="3"/>
  <c r="S18" i="3"/>
  <c r="U18" i="3"/>
  <c r="V18" i="3"/>
  <c r="W18" i="3"/>
  <c r="Y18" i="3"/>
  <c r="T19" i="3"/>
  <c r="S19" i="3"/>
  <c r="U19" i="3"/>
  <c r="V19" i="3"/>
  <c r="W19" i="3"/>
  <c r="Y19" i="3"/>
  <c r="Z19" i="3"/>
  <c r="J21" i="3"/>
  <c r="V21" i="3" s="1"/>
  <c r="S21" i="3"/>
  <c r="T21" i="3"/>
  <c r="Y21" i="3"/>
  <c r="J22" i="3"/>
  <c r="S22" i="3"/>
  <c r="T22" i="3"/>
  <c r="U22" i="3"/>
  <c r="V22" i="3"/>
  <c r="X22" i="3"/>
  <c r="Z22" i="3"/>
  <c r="W23" i="3"/>
  <c r="S23" i="3"/>
  <c r="T23" i="3"/>
  <c r="U23" i="3"/>
  <c r="V23" i="3"/>
  <c r="X23" i="3"/>
  <c r="Y23" i="3"/>
  <c r="Z23" i="3"/>
  <c r="S24" i="3"/>
  <c r="T24" i="3"/>
  <c r="U24" i="3"/>
  <c r="V24" i="3"/>
  <c r="X24" i="3"/>
  <c r="Y24" i="3"/>
  <c r="Z24" i="3"/>
  <c r="W25" i="3"/>
  <c r="S25" i="3"/>
  <c r="T25" i="3"/>
  <c r="U25" i="3"/>
  <c r="V25" i="3"/>
  <c r="X25" i="3"/>
  <c r="Y25" i="3"/>
  <c r="Z25" i="3"/>
  <c r="T26" i="3"/>
  <c r="S26" i="3"/>
  <c r="U26" i="3"/>
  <c r="V26" i="3"/>
  <c r="W26" i="3"/>
  <c r="X26" i="3"/>
  <c r="Y26" i="3"/>
  <c r="Z26" i="3"/>
  <c r="Z27" i="3"/>
  <c r="S27" i="3"/>
  <c r="T27" i="3"/>
  <c r="U27" i="3"/>
  <c r="V27" i="3"/>
  <c r="W27" i="3"/>
  <c r="X27" i="3"/>
  <c r="Y27" i="3"/>
  <c r="J29" i="3"/>
  <c r="U29" i="3" s="1"/>
  <c r="S29" i="3"/>
  <c r="T29" i="3"/>
  <c r="V29" i="3"/>
  <c r="W29" i="3"/>
  <c r="X29" i="3"/>
  <c r="Y29" i="3"/>
  <c r="Z29" i="3"/>
  <c r="J30" i="3"/>
  <c r="S30" i="3"/>
  <c r="T30" i="3"/>
  <c r="V30" i="3"/>
  <c r="W30" i="3"/>
  <c r="X30" i="3"/>
  <c r="Y30" i="3"/>
  <c r="Z30" i="3"/>
  <c r="S31" i="3"/>
  <c r="T31" i="3"/>
  <c r="V31" i="3"/>
  <c r="W31" i="3"/>
  <c r="X31" i="3"/>
  <c r="Z31" i="3"/>
  <c r="Y32" i="3"/>
  <c r="S32" i="3"/>
  <c r="T32" i="3"/>
  <c r="U32" i="3"/>
  <c r="W32" i="3"/>
  <c r="X32" i="3"/>
  <c r="X33" i="3"/>
  <c r="S33" i="3"/>
  <c r="T33" i="3"/>
  <c r="V33" i="3"/>
  <c r="W33" i="3"/>
  <c r="Y33" i="3"/>
  <c r="V34" i="3"/>
  <c r="S34" i="3"/>
  <c r="T34" i="3"/>
  <c r="U34" i="3"/>
  <c r="W34" i="3"/>
  <c r="X34" i="3"/>
  <c r="Y34" i="3"/>
  <c r="Z34" i="3"/>
  <c r="J36" i="3"/>
  <c r="W36" i="3" s="1"/>
  <c r="T36" i="3"/>
  <c r="V36" i="3"/>
  <c r="X36" i="3"/>
  <c r="Y36" i="3"/>
  <c r="Z36" i="3"/>
  <c r="J37" i="3"/>
  <c r="Y37" i="3" s="1"/>
  <c r="T37" i="3"/>
  <c r="U37" i="3"/>
  <c r="V37" i="3"/>
  <c r="W37" i="3"/>
  <c r="X37" i="3"/>
  <c r="Z37" i="3"/>
  <c r="J38" i="3"/>
  <c r="U38" i="3" s="1"/>
  <c r="S38" i="3"/>
  <c r="T38" i="3"/>
  <c r="V38" i="3"/>
  <c r="W38" i="3"/>
  <c r="X38" i="3"/>
  <c r="Z38" i="3"/>
  <c r="J39" i="3"/>
  <c r="T39" i="3" s="1"/>
  <c r="S39" i="3"/>
  <c r="U39" i="3"/>
  <c r="V39" i="3"/>
  <c r="W39" i="3"/>
  <c r="Y39" i="3"/>
  <c r="J40" i="3"/>
  <c r="S40" i="3" s="1"/>
  <c r="T40" i="3"/>
  <c r="U40" i="3"/>
  <c r="W40" i="3"/>
  <c r="X40" i="3"/>
  <c r="Y40" i="3"/>
  <c r="Z40" i="3"/>
  <c r="J42" i="3"/>
  <c r="T42" i="3" s="1"/>
  <c r="S42" i="3"/>
  <c r="U42" i="3"/>
  <c r="V42" i="3"/>
  <c r="W42" i="3"/>
  <c r="X42" i="3"/>
  <c r="Y42" i="3"/>
  <c r="Z42" i="3"/>
  <c r="J43" i="3"/>
  <c r="S43" i="3" s="1"/>
  <c r="U43" i="3"/>
  <c r="V43" i="3"/>
  <c r="W43" i="3"/>
  <c r="X43" i="3"/>
  <c r="Y43" i="3"/>
  <c r="Z43" i="3"/>
  <c r="J44" i="3"/>
  <c r="T44" i="3" s="1"/>
  <c r="S44" i="3"/>
  <c r="U44" i="3"/>
  <c r="V44" i="3"/>
  <c r="W44" i="3"/>
  <c r="X44" i="3"/>
  <c r="Y44" i="3"/>
  <c r="Z44" i="3"/>
  <c r="J45" i="3"/>
  <c r="U45" i="3" s="1"/>
  <c r="S45" i="3"/>
  <c r="T45" i="3"/>
  <c r="V45" i="3"/>
  <c r="W45" i="3"/>
  <c r="X45" i="3"/>
  <c r="Z45" i="3"/>
  <c r="J46" i="3"/>
  <c r="S46" i="3" s="1"/>
  <c r="U46" i="3"/>
  <c r="V46" i="3"/>
  <c r="W46" i="3"/>
  <c r="X46" i="3"/>
  <c r="Z46" i="3"/>
  <c r="J48" i="3"/>
  <c r="Y48" i="3" s="1"/>
  <c r="T48" i="3"/>
  <c r="U48" i="3"/>
  <c r="V48" i="3"/>
  <c r="W48" i="3"/>
  <c r="X48" i="3"/>
  <c r="Z48" i="3"/>
  <c r="J49" i="3"/>
  <c r="W49" i="3" s="1"/>
  <c r="T49" i="3"/>
  <c r="U49" i="3"/>
  <c r="V49" i="3"/>
  <c r="X49" i="3"/>
  <c r="Y49" i="3"/>
  <c r="J50" i="3"/>
  <c r="S50" i="3" s="1"/>
  <c r="T50" i="3"/>
  <c r="U50" i="3"/>
  <c r="V50" i="3"/>
  <c r="X50" i="3"/>
  <c r="Y50" i="3"/>
  <c r="Z50" i="3"/>
  <c r="J51" i="3"/>
  <c r="S51" i="3" s="1"/>
  <c r="T51" i="3"/>
  <c r="U51" i="3"/>
  <c r="V51" i="3"/>
  <c r="Y51" i="3"/>
  <c r="Z51" i="3"/>
  <c r="J52" i="3"/>
  <c r="Y52" i="3" s="1"/>
  <c r="S52" i="3"/>
  <c r="T52" i="3"/>
  <c r="U52" i="3"/>
  <c r="W52" i="3"/>
  <c r="X52" i="3"/>
  <c r="Z52" i="3"/>
  <c r="J53" i="3"/>
  <c r="Y53" i="3" s="1"/>
  <c r="S53" i="3"/>
  <c r="T53" i="3"/>
  <c r="U53" i="3"/>
  <c r="V53" i="3"/>
  <c r="W53" i="3"/>
  <c r="X53" i="3"/>
  <c r="Z53" i="3"/>
  <c r="K54" i="3"/>
  <c r="L54" i="3"/>
  <c r="M54" i="3"/>
  <c r="N54" i="3"/>
  <c r="O54" i="3"/>
  <c r="P54" i="3"/>
  <c r="Q54" i="3"/>
  <c r="R54" i="3"/>
  <c r="U21" i="3" l="1"/>
  <c r="Y31" i="3"/>
  <c r="Z9" i="3"/>
  <c r="W51" i="3"/>
  <c r="V32" i="3"/>
  <c r="W24" i="3"/>
  <c r="S49" i="3"/>
  <c r="S48" i="3"/>
  <c r="V52" i="3"/>
  <c r="Z4" i="3"/>
  <c r="Z49" i="3"/>
  <c r="Z32" i="3"/>
  <c r="X39" i="3"/>
  <c r="U31" i="3"/>
  <c r="Z15" i="3"/>
  <c r="V40" i="3"/>
  <c r="Y17" i="3"/>
  <c r="X11" i="3"/>
  <c r="W3" i="3"/>
  <c r="U15" i="3"/>
  <c r="S37" i="3"/>
  <c r="Z33" i="3"/>
  <c r="Z21" i="3"/>
  <c r="X19" i="3"/>
  <c r="T16" i="3"/>
  <c r="Z39" i="3"/>
  <c r="U36" i="3"/>
  <c r="U33" i="3"/>
  <c r="V15" i="3"/>
  <c r="Y45" i="3"/>
  <c r="S36" i="3"/>
  <c r="J35" i="3"/>
  <c r="J14" i="3"/>
  <c r="X51" i="3"/>
  <c r="J28" i="3"/>
  <c r="X15" i="3"/>
  <c r="J54" i="3"/>
  <c r="Y46" i="3"/>
  <c r="Y38" i="3"/>
  <c r="Y22" i="3"/>
  <c r="J41" i="3"/>
  <c r="X18" i="3"/>
  <c r="X6" i="3"/>
  <c r="Z18" i="3"/>
  <c r="W50" i="3"/>
  <c r="W22" i="3"/>
  <c r="T43" i="3"/>
  <c r="X21" i="3"/>
  <c r="J20" i="3"/>
  <c r="V10" i="3"/>
  <c r="J8" i="3"/>
  <c r="U30" i="3"/>
  <c r="W21" i="3"/>
  <c r="J47" i="3"/>
  <c r="T46" i="3"/>
  <c r="S54" i="3" l="1"/>
  <c r="Y54" i="3"/>
  <c r="Z54" i="3"/>
  <c r="V54" i="3"/>
  <c r="W54" i="3"/>
  <c r="T54" i="3"/>
  <c r="U54" i="3"/>
  <c r="X54" i="3"/>
  <c r="AE17" i="3" l="1"/>
  <c r="AF17" i="3" s="1"/>
  <c r="AE32" i="3" l="1"/>
  <c r="AF32" i="3" s="1"/>
  <c r="AE27" i="3"/>
  <c r="AF27" i="3" s="1"/>
  <c r="AE47" i="3"/>
  <c r="AF47" i="3" s="1"/>
  <c r="AE37" i="3"/>
  <c r="AF37" i="3" s="1"/>
  <c r="AE42" i="3"/>
  <c r="AF42" i="3" s="1"/>
  <c r="AE22" i="3"/>
  <c r="AF22" i="3" s="1"/>
  <c r="AE52" i="3"/>
  <c r="AF52" i="3" s="1"/>
  <c r="AG32" i="3" l="1"/>
  <c r="AR17" i="3" s="1"/>
  <c r="AG52" i="3"/>
  <c r="AR5" i="3" s="1"/>
  <c r="AG42" i="3"/>
  <c r="AR29" i="3" s="1"/>
  <c r="AG37" i="3"/>
  <c r="AR11" i="3" s="1"/>
  <c r="AG47" i="3"/>
  <c r="AR47" i="3" s="1"/>
  <c r="AG17" i="3"/>
  <c r="AR23" i="3" s="1"/>
  <c r="AG22" i="3" l="1"/>
  <c r="AR35" i="3" s="1"/>
  <c r="AM2" i="3"/>
  <c r="AI6" i="3" s="1"/>
  <c r="AG27" i="3"/>
  <c r="AR41" i="3" s="1"/>
  <c r="AH50" i="3"/>
  <c r="AH35" i="3"/>
  <c r="AH40" i="3"/>
  <c r="AH30" i="3"/>
  <c r="AH15" i="3"/>
  <c r="AH20" i="3" l="1"/>
  <c r="AH25" i="3"/>
  <c r="AH45" i="3"/>
</calcChain>
</file>

<file path=xl/sharedStrings.xml><?xml version="1.0" encoding="utf-8"?>
<sst xmlns="http://schemas.openxmlformats.org/spreadsheetml/2006/main" count="303" uniqueCount="235">
  <si>
    <t>業務に精通した管理者を配置しているか</t>
  </si>
  <si>
    <t>設　問</t>
    <rPh sb="0" eb="1">
      <t>セツ</t>
    </rPh>
    <rPh sb="2" eb="3">
      <t>トイ</t>
    </rPh>
    <phoneticPr fontId="2"/>
  </si>
  <si>
    <t>やや
当て
はまる</t>
    <rPh sb="3" eb="4">
      <t>ア</t>
    </rPh>
    <phoneticPr fontId="2"/>
  </si>
  <si>
    <t>あまり当てはまらない</t>
    <rPh sb="3" eb="4">
      <t>ア</t>
    </rPh>
    <phoneticPr fontId="2"/>
  </si>
  <si>
    <t>全く
当て
はまらない</t>
    <rPh sb="0" eb="1">
      <t>マッタ</t>
    </rPh>
    <rPh sb="3" eb="4">
      <t>ア</t>
    </rPh>
    <phoneticPr fontId="2"/>
  </si>
  <si>
    <t>該当
無し</t>
    <rPh sb="0" eb="2">
      <t>ガイトウ</t>
    </rPh>
    <rPh sb="3" eb="4">
      <t>ナ</t>
    </rPh>
    <phoneticPr fontId="2"/>
  </si>
  <si>
    <t>A</t>
  </si>
  <si>
    <t>職場の風通しは良いか</t>
    <rPh sb="0" eb="2">
      <t>ショクバ</t>
    </rPh>
    <rPh sb="3" eb="5">
      <t>カゼトオ</t>
    </rPh>
    <rPh sb="7" eb="8">
      <t>ヨ</t>
    </rPh>
    <phoneticPr fontId="2"/>
  </si>
  <si>
    <t>B</t>
  </si>
  <si>
    <t>内部監査</t>
    <rPh sb="0" eb="2">
      <t>ナイブ</t>
    </rPh>
    <rPh sb="2" eb="4">
      <t>カンサ</t>
    </rPh>
    <phoneticPr fontId="2"/>
  </si>
  <si>
    <t>内部監査は、フォローアップも含めて実質的な内容となっているか</t>
    <rPh sb="0" eb="2">
      <t>ナイブ</t>
    </rPh>
    <rPh sb="2" eb="4">
      <t>カンサ</t>
    </rPh>
    <rPh sb="14" eb="15">
      <t>フク</t>
    </rPh>
    <rPh sb="17" eb="20">
      <t>ジッシツテキ</t>
    </rPh>
    <rPh sb="21" eb="23">
      <t>ナイヨウ</t>
    </rPh>
    <phoneticPr fontId="2"/>
  </si>
  <si>
    <t>監査に対して正直か</t>
    <rPh sb="0" eb="2">
      <t>カンサ</t>
    </rPh>
    <rPh sb="3" eb="4">
      <t>タイ</t>
    </rPh>
    <rPh sb="6" eb="8">
      <t>ショウジキ</t>
    </rPh>
    <phoneticPr fontId="2"/>
  </si>
  <si>
    <t>内部通報</t>
    <rPh sb="0" eb="2">
      <t>ナイブ</t>
    </rPh>
    <rPh sb="2" eb="4">
      <t>ツウホウ</t>
    </rPh>
    <phoneticPr fontId="2"/>
  </si>
  <si>
    <t>内部通報制度は活用されているか</t>
    <rPh sb="0" eb="2">
      <t>ナイブ</t>
    </rPh>
    <rPh sb="2" eb="4">
      <t>ツウホウ</t>
    </rPh>
    <rPh sb="4" eb="6">
      <t>セイド</t>
    </rPh>
    <rPh sb="7" eb="9">
      <t>カツヨウ</t>
    </rPh>
    <phoneticPr fontId="2"/>
  </si>
  <si>
    <t>職務分離は十分に行われているか</t>
    <rPh sb="0" eb="2">
      <t>ショクム</t>
    </rPh>
    <rPh sb="2" eb="4">
      <t>ブンリ</t>
    </rPh>
    <rPh sb="5" eb="7">
      <t>ジュウブン</t>
    </rPh>
    <rPh sb="8" eb="9">
      <t>オコナ</t>
    </rPh>
    <phoneticPr fontId="2"/>
  </si>
  <si>
    <t>責任権限規定あるいはそれに相当する規定は適切か</t>
  </si>
  <si>
    <t>特定個人が長期間固定的に担当しているような業務があるか</t>
    <rPh sb="5" eb="6">
      <t>ナガ</t>
    </rPh>
    <rPh sb="6" eb="8">
      <t>キカン</t>
    </rPh>
    <phoneticPr fontId="2"/>
  </si>
  <si>
    <t>過去に隠ぺいや改ざんが発生したか</t>
  </si>
  <si>
    <t>B</t>
    <phoneticPr fontId="2"/>
  </si>
  <si>
    <t>信用向上</t>
    <rPh sb="0" eb="2">
      <t>シンヨウ</t>
    </rPh>
    <rPh sb="2" eb="4">
      <t>コウジョウ</t>
    </rPh>
    <phoneticPr fontId="2"/>
  </si>
  <si>
    <t>コスト削減は過剰か</t>
    <rPh sb="3" eb="5">
      <t>サクゲン</t>
    </rPh>
    <rPh sb="6" eb="8">
      <t>カジョウ</t>
    </rPh>
    <phoneticPr fontId="2"/>
  </si>
  <si>
    <t>品質管理部門は充分に機能しているか</t>
    <rPh sb="0" eb="2">
      <t>ヒンシツ</t>
    </rPh>
    <rPh sb="2" eb="4">
      <t>カンリ</t>
    </rPh>
    <rPh sb="4" eb="6">
      <t>ブモン</t>
    </rPh>
    <rPh sb="7" eb="9">
      <t>ジュウブン</t>
    </rPh>
    <rPh sb="10" eb="12">
      <t>キノウ</t>
    </rPh>
    <phoneticPr fontId="2"/>
  </si>
  <si>
    <t>コンプライアンス</t>
    <phoneticPr fontId="2"/>
  </si>
  <si>
    <t>経営陣はコンプライアンスを社内に周知しているか</t>
  </si>
  <si>
    <t>コンプライアンスに関する規程類は整備されているか</t>
    <rPh sb="9" eb="10">
      <t>カン</t>
    </rPh>
    <rPh sb="12" eb="14">
      <t>キテイ</t>
    </rPh>
    <rPh sb="14" eb="15">
      <t>ルイ</t>
    </rPh>
    <rPh sb="16" eb="18">
      <t>セイビ</t>
    </rPh>
    <phoneticPr fontId="2"/>
  </si>
  <si>
    <t>人事考課において数値目標以外の項目はあるか</t>
  </si>
  <si>
    <t>昇進/昇格の要件の中で、営業成績の占める割合が極端に高いか</t>
    <rPh sb="0" eb="2">
      <t>ショウシン</t>
    </rPh>
    <rPh sb="3" eb="5">
      <t>ショウカク</t>
    </rPh>
    <rPh sb="6" eb="8">
      <t>ヨウケン</t>
    </rPh>
    <rPh sb="9" eb="10">
      <t>ナカ</t>
    </rPh>
    <rPh sb="12" eb="14">
      <t>エイギョウ</t>
    </rPh>
    <rPh sb="14" eb="16">
      <t>セイセキ</t>
    </rPh>
    <rPh sb="17" eb="18">
      <t>シ</t>
    </rPh>
    <rPh sb="20" eb="22">
      <t>ワリアイ</t>
    </rPh>
    <rPh sb="23" eb="25">
      <t>キョクタン</t>
    </rPh>
    <rPh sb="26" eb="27">
      <t>タカ</t>
    </rPh>
    <phoneticPr fontId="2"/>
  </si>
  <si>
    <t>自己申告制度はあるか</t>
    <rPh sb="0" eb="2">
      <t>ジコ</t>
    </rPh>
    <rPh sb="2" eb="4">
      <t>シンコク</t>
    </rPh>
    <rPh sb="4" eb="6">
      <t>セイド</t>
    </rPh>
    <phoneticPr fontId="2"/>
  </si>
  <si>
    <t>女性・外国人・中途採用者等の人材の多様化を図っているか</t>
    <rPh sb="0" eb="2">
      <t>ジョセイ</t>
    </rPh>
    <rPh sb="3" eb="5">
      <t>ガイコク</t>
    </rPh>
    <rPh sb="5" eb="6">
      <t>ジン</t>
    </rPh>
    <rPh sb="7" eb="9">
      <t>チュウト</t>
    </rPh>
    <rPh sb="9" eb="12">
      <t>サイヨウシャ</t>
    </rPh>
    <rPh sb="12" eb="13">
      <t>トウ</t>
    </rPh>
    <rPh sb="14" eb="16">
      <t>ジンザイ</t>
    </rPh>
    <rPh sb="17" eb="20">
      <t>タヨウカ</t>
    </rPh>
    <rPh sb="21" eb="22">
      <t>ハカ</t>
    </rPh>
    <phoneticPr fontId="2"/>
  </si>
  <si>
    <t>ガバナンス</t>
    <phoneticPr fontId="2"/>
  </si>
  <si>
    <t>不正は他人事だと思わず不正事例を教訓としているか</t>
    <phoneticPr fontId="2"/>
  </si>
  <si>
    <t>リスク</t>
    <phoneticPr fontId="2"/>
  </si>
  <si>
    <t>該当項目</t>
    <rPh sb="0" eb="2">
      <t>ガイトウ</t>
    </rPh>
    <rPh sb="2" eb="4">
      <t>コウモク</t>
    </rPh>
    <phoneticPr fontId="2"/>
  </si>
  <si>
    <t>経営者への社外役員による牽制機能が働いているか</t>
    <rPh sb="0" eb="3">
      <t>ケイエイシャ</t>
    </rPh>
    <rPh sb="5" eb="7">
      <t>シャガイ</t>
    </rPh>
    <rPh sb="7" eb="9">
      <t>ヤクイン</t>
    </rPh>
    <rPh sb="12" eb="14">
      <t>ケンセイ</t>
    </rPh>
    <rPh sb="14" eb="16">
      <t>キノウ</t>
    </rPh>
    <rPh sb="17" eb="18">
      <t>ハタラ</t>
    </rPh>
    <phoneticPr fontId="2"/>
  </si>
  <si>
    <t>不正に対する是正措置は適時かつ適切に行われているか</t>
    <rPh sb="6" eb="8">
      <t>ゼセイ</t>
    </rPh>
    <rPh sb="8" eb="10">
      <t>ソチ</t>
    </rPh>
    <rPh sb="11" eb="13">
      <t>テキジ</t>
    </rPh>
    <phoneticPr fontId="2"/>
  </si>
  <si>
    <t>基準値</t>
    <rPh sb="0" eb="3">
      <t>キジュンチ</t>
    </rPh>
    <phoneticPr fontId="2"/>
  </si>
  <si>
    <t>結果</t>
    <rPh sb="0" eb="2">
      <t>ケッカ</t>
    </rPh>
    <phoneticPr fontId="2"/>
  </si>
  <si>
    <t>判定</t>
    <rPh sb="0" eb="2">
      <t>ハンテイ</t>
    </rPh>
    <phoneticPr fontId="2"/>
  </si>
  <si>
    <t>不正に至る病</t>
    <rPh sb="0" eb="2">
      <t>フセイ</t>
    </rPh>
    <rPh sb="3" eb="4">
      <t>イタ</t>
    </rPh>
    <rPh sb="5" eb="6">
      <t>ヤマイ</t>
    </rPh>
    <phoneticPr fontId="2"/>
  </si>
  <si>
    <t>　意識の欠如　</t>
    <phoneticPr fontId="2"/>
  </si>
  <si>
    <t>社内において、悪い事も報告が上がり、適切に対処されているか</t>
    <rPh sb="0" eb="2">
      <t>シャナイ</t>
    </rPh>
    <rPh sb="7" eb="8">
      <t>ワル</t>
    </rPh>
    <rPh sb="9" eb="10">
      <t>コト</t>
    </rPh>
    <rPh sb="11" eb="13">
      <t>ホウコク</t>
    </rPh>
    <rPh sb="14" eb="15">
      <t>ア</t>
    </rPh>
    <phoneticPr fontId="2"/>
  </si>
  <si>
    <t>取締役と監査役は十分機能しているか</t>
    <rPh sb="4" eb="7">
      <t>カンサヤク</t>
    </rPh>
    <rPh sb="8" eb="10">
      <t>ジュウブン</t>
    </rPh>
    <rPh sb="10" eb="12">
      <t>キノウ</t>
    </rPh>
    <phoneticPr fontId="2"/>
  </si>
  <si>
    <t>おかしいと感じたことに対して見て見ぬ振りをしているか</t>
    <phoneticPr fontId="2"/>
  </si>
  <si>
    <t>創業者一族、強い影響力を持つ役員等に権力が偏り過ぎているか</t>
    <rPh sb="0" eb="3">
      <t>ソウギョウシャ</t>
    </rPh>
    <rPh sb="3" eb="5">
      <t>イチゾク</t>
    </rPh>
    <rPh sb="6" eb="7">
      <t>ツヨ</t>
    </rPh>
    <rPh sb="8" eb="11">
      <t>エイキョウリョク</t>
    </rPh>
    <rPh sb="12" eb="13">
      <t>モ</t>
    </rPh>
    <rPh sb="14" eb="16">
      <t>ヤクイン</t>
    </rPh>
    <rPh sb="16" eb="17">
      <t>トウ</t>
    </rPh>
    <rPh sb="18" eb="20">
      <t>ケンリョク</t>
    </rPh>
    <rPh sb="21" eb="22">
      <t>カタヨ</t>
    </rPh>
    <rPh sb="23" eb="24">
      <t>ス</t>
    </rPh>
    <phoneticPr fontId="2"/>
  </si>
  <si>
    <t>重要な決定がトップの独断で行われているか</t>
    <phoneticPr fontId="2"/>
  </si>
  <si>
    <t>リスク管理体制は、不正防止も考慮し運用されているか</t>
    <rPh sb="11" eb="13">
      <t>ボウシ</t>
    </rPh>
    <rPh sb="14" eb="16">
      <t>コウリョ</t>
    </rPh>
    <rPh sb="17" eb="19">
      <t>ウンヨウ</t>
    </rPh>
    <phoneticPr fontId="2"/>
  </si>
  <si>
    <t>品質よりも利益を優先しているか</t>
    <rPh sb="0" eb="2">
      <t>ヒンシツ</t>
    </rPh>
    <rPh sb="5" eb="7">
      <t>リエキ</t>
    </rPh>
    <rPh sb="8" eb="10">
      <t>ユウセン</t>
    </rPh>
    <phoneticPr fontId="2"/>
  </si>
  <si>
    <t>必達期限が差し迫る中、不測の事態が見つかれば中断できるか</t>
    <rPh sb="0" eb="2">
      <t>ヒッタツ</t>
    </rPh>
    <rPh sb="2" eb="4">
      <t>キゲン</t>
    </rPh>
    <rPh sb="5" eb="6">
      <t>サ</t>
    </rPh>
    <rPh sb="7" eb="8">
      <t>セマ</t>
    </rPh>
    <rPh sb="9" eb="10">
      <t>ナカ</t>
    </rPh>
    <phoneticPr fontId="2"/>
  </si>
  <si>
    <t>働き方</t>
    <rPh sb="0" eb="1">
      <t>ハタラ</t>
    </rPh>
    <rPh sb="2" eb="3">
      <t>カタ</t>
    </rPh>
    <phoneticPr fontId="2"/>
  </si>
  <si>
    <t>直近10年で“実質的に”トップの交代が有ったか</t>
    <phoneticPr fontId="2"/>
  </si>
  <si>
    <t>上司と健全な議論ができるか</t>
    <phoneticPr fontId="2"/>
  </si>
  <si>
    <t>社内のリスク情報は、小さなことまで把握され、適切に対処されているか</t>
    <phoneticPr fontId="2"/>
  </si>
  <si>
    <t>A</t>
    <phoneticPr fontId="2"/>
  </si>
  <si>
    <t>不適切な慣行で業務をしている部署があるか</t>
    <phoneticPr fontId="2"/>
  </si>
  <si>
    <t>外注先の管理は適切に行われているか</t>
    <phoneticPr fontId="2"/>
  </si>
  <si>
    <t xml:space="preserve"> </t>
    <phoneticPr fontId="2"/>
  </si>
  <si>
    <t>値</t>
    <rPh sb="0" eb="1">
      <t>アタイ</t>
    </rPh>
    <phoneticPr fontId="2"/>
  </si>
  <si>
    <t xml:space="preserve"> (-)</t>
    <phoneticPr fontId="2"/>
  </si>
  <si>
    <t>(±）</t>
    <phoneticPr fontId="2"/>
  </si>
  <si>
    <t>面積</t>
    <rPh sb="0" eb="2">
      <t>メンセキ</t>
    </rPh>
    <phoneticPr fontId="2"/>
  </si>
  <si>
    <t>（最大面積　2.83）</t>
    <rPh sb="1" eb="3">
      <t>サイダイ</t>
    </rPh>
    <rPh sb="3" eb="5">
      <t>メンセキ</t>
    </rPh>
    <phoneticPr fontId="2"/>
  </si>
  <si>
    <t>B</t>
    <phoneticPr fontId="2"/>
  </si>
  <si>
    <t>C</t>
    <phoneticPr fontId="2"/>
  </si>
  <si>
    <t>D</t>
    <phoneticPr fontId="2"/>
  </si>
  <si>
    <t>～１</t>
    <phoneticPr fontId="2"/>
  </si>
  <si>
    <t>設問No</t>
    <rPh sb="0" eb="2">
      <t>セツモン</t>
    </rPh>
    <phoneticPr fontId="2"/>
  </si>
  <si>
    <t>同様の不備が継続して発生しているか</t>
    <rPh sb="0" eb="2">
      <t>ドウヨウ</t>
    </rPh>
    <rPh sb="3" eb="5">
      <t>フビ</t>
    </rPh>
    <rPh sb="6" eb="8">
      <t>ケイゾク</t>
    </rPh>
    <rPh sb="10" eb="12">
      <t>ハッセイ</t>
    </rPh>
    <phoneticPr fontId="2"/>
  </si>
  <si>
    <t>サービス残業が発生しているか</t>
    <phoneticPr fontId="2"/>
  </si>
  <si>
    <t>法令をモニタリングしていく仕組みがあるか</t>
    <phoneticPr fontId="2"/>
  </si>
  <si>
    <t>進行度</t>
    <rPh sb="0" eb="2">
      <t>シンコウ</t>
    </rPh>
    <rPh sb="2" eb="3">
      <t>ド</t>
    </rPh>
    <phoneticPr fontId="2"/>
  </si>
  <si>
    <t>※面積が大きいほど不正に至る病は進行しています。</t>
    <rPh sb="1" eb="3">
      <t>メンセキ</t>
    </rPh>
    <rPh sb="4" eb="5">
      <t>オオ</t>
    </rPh>
    <rPh sb="9" eb="11">
      <t>フセイ</t>
    </rPh>
    <rPh sb="12" eb="13">
      <t>イタ</t>
    </rPh>
    <rPh sb="14" eb="15">
      <t>ヤマイ</t>
    </rPh>
    <rPh sb="16" eb="18">
      <t>シンコウ</t>
    </rPh>
    <phoneticPr fontId="2"/>
  </si>
  <si>
    <t>独立した牽制部門（監査/検査部門等）が有るか</t>
    <phoneticPr fontId="2"/>
  </si>
  <si>
    <t>～0.4375</t>
    <phoneticPr fontId="2"/>
  </si>
  <si>
    <t>～0.625</t>
    <phoneticPr fontId="2"/>
  </si>
  <si>
    <t>～0.8</t>
    <phoneticPr fontId="2"/>
  </si>
  <si>
    <t>【要検査　8.放置・放任主義の設問一覧に該当する兆候が見られます。他社事例に学び、症状が発症する前に検査されることをお勧めします。</t>
    <rPh sb="15" eb="17">
      <t>セツモン</t>
    </rPh>
    <rPh sb="17" eb="19">
      <t>イチラン</t>
    </rPh>
    <rPh sb="20" eb="22">
      <t>ガイトウ</t>
    </rPh>
    <rPh sb="24" eb="26">
      <t>チョウコウ</t>
    </rPh>
    <rPh sb="27" eb="28">
      <t>ミ</t>
    </rPh>
    <rPh sb="41" eb="43">
      <t>ショウジョウ</t>
    </rPh>
    <rPh sb="44" eb="46">
      <t>ハッショウ</t>
    </rPh>
    <rPh sb="48" eb="49">
      <t>マエ</t>
    </rPh>
    <rPh sb="50" eb="52">
      <t>ケンサ</t>
    </rPh>
    <phoneticPr fontId="2"/>
  </si>
  <si>
    <t>【要検査】　7.硬直的(疑い)の設問一覧に該当する兆候が見られます。他社事例に学び、症状が発症する前に検査されることをお勧めします。</t>
    <rPh sb="1" eb="2">
      <t>ヨウ</t>
    </rPh>
    <rPh sb="2" eb="4">
      <t>ケンサ</t>
    </rPh>
    <phoneticPr fontId="2"/>
  </si>
  <si>
    <t>【要検査】　6形式的・形骸的の設問一覧に該当する兆候が見られます。他社事例に学び、症状が発症する前に検査されることをお勧めします。</t>
    <phoneticPr fontId="2"/>
  </si>
  <si>
    <t>【要検査】　5権力の集中の設問一覧に該当する兆候が見られます。他社事例に学び、症状が発症する前に検査されることをお勧めします。</t>
    <phoneticPr fontId="2"/>
  </si>
  <si>
    <t>【要検査】　4仮装・隠ぺい体質の設問一覧に該当する兆候が見られます。他社事例に学び、症状が発症する前に検査されることをお勧めします。</t>
    <phoneticPr fontId="2"/>
  </si>
  <si>
    <t>【要検査】　3.リスク軽視の設問一覧に該当する兆候が見られます。他社事例に学び、症状が発症する前に検査されることをお勧めします。</t>
    <phoneticPr fontId="2"/>
  </si>
  <si>
    <t>【要検査】　2.コンプライアンス意識の欠如の設問一覧に該当する兆候が見られます。他社事例に学び、症状が発症する前に検査されることをお勧めします。</t>
    <phoneticPr fontId="2"/>
  </si>
  <si>
    <t>【要検査】　1.利益至上主義の設問一覧に該当する兆候が見られます。他社事例に学び、症状が発症する前に検査されることをお勧めします。</t>
    <phoneticPr fontId="2"/>
  </si>
  <si>
    <t>【疑い】　硬直的な社風は、強力なリーダーシップの下で急成長した企業に多く見られ、社員は盲目的な愛社精神を強要され、会社に対する批判的な考え方は受け入れられません。　故事「刻舟求剣」のように、移り行く時代の流れを見ることなく、舟に刻んだ過去の成功に固執します。</t>
    <rPh sb="1" eb="2">
      <t>ウタガ</t>
    </rPh>
    <rPh sb="120" eb="122">
      <t>セイコウ</t>
    </rPh>
    <rPh sb="123" eb="125">
      <t>コシュウ</t>
    </rPh>
    <phoneticPr fontId="2"/>
  </si>
  <si>
    <t>【疑い】　形式的・形骸的な企業では、独善的な自社ルールが横行し、組織人として、あるべき行動が理解されていません。立派な組織やルールは作るものの、統制よりも実運用を重視するあまり、いつのまにか抜け道が用意され、統制とはほど遠い形だけのものとなります。</t>
    <rPh sb="1" eb="2">
      <t>ウタガ</t>
    </rPh>
    <rPh sb="46" eb="48">
      <t>リカイ</t>
    </rPh>
    <phoneticPr fontId="2"/>
  </si>
  <si>
    <t>【疑い】　仮装・隠ぺい体質は、不正の発覚を免れようとする行為が体質化したもので、情報と伝達は機能停止し、統制環境はゆがみ、モニタリング、リスク評価が蝕まれています。本質的な不正要因であり、早期に兆候を発見し、不正の存在を探知して芽のうちに摘み取ることが重要です。</t>
    <rPh sb="1" eb="2">
      <t>ウタガ</t>
    </rPh>
    <rPh sb="86" eb="88">
      <t>フセイ</t>
    </rPh>
    <rPh sb="88" eb="90">
      <t>ヨウイン</t>
    </rPh>
    <phoneticPr fontId="2"/>
  </si>
  <si>
    <t>【疑い】　リスク軽視は，目先の利益を達成する能力だけを評価して幹部を選んだときに発症します。 リスクの語源rischiareは、危険な岩場を通り宝探しに出かけることを意味します。巧みな航海術が無く、ただ勇敢なだけの船長を選ぶと、大変な悲劇を引き起こすことになります。</t>
    <rPh sb="1" eb="2">
      <t>ウタガ</t>
    </rPh>
    <rPh sb="96" eb="97">
      <t>ナ</t>
    </rPh>
    <phoneticPr fontId="2"/>
  </si>
  <si>
    <t>【疑い】　コンプライアンス意識の欠如は、法令遵守意識だけではなく、近年は、社会規範や社会道徳、株主等の要請に応じる意識に加え、国際的な人権意識の高まりや、SDG'sへの取り組みといった社会的要請に対する取り組み意識の欠如にも及んでいます。</t>
    <rPh sb="1" eb="2">
      <t>ウタガ</t>
    </rPh>
    <rPh sb="60" eb="61">
      <t>クワ</t>
    </rPh>
    <rPh sb="98" eb="99">
      <t>タイ</t>
    </rPh>
    <rPh sb="101" eb="102">
      <t>ト</t>
    </rPh>
    <rPh sb="103" eb="104">
      <t>ク</t>
    </rPh>
    <rPh sb="105" eb="107">
      <t>イシキ</t>
    </rPh>
    <rPh sb="108" eb="110">
      <t>ケツジョ</t>
    </rPh>
    <rPh sb="112" eb="113">
      <t>オヨ</t>
    </rPh>
    <phoneticPr fontId="2"/>
  </si>
  <si>
    <t>【疑い】放置・放任主義は、安定成長した企業に多く見られ、不要なポスト、不健全な組織が増えています。幹部は現場に出向かず数値のみで管理し、利益さえ出していれば、個々の事業内容には無関心です。海外法人など遠隔地ほど感染しやすいので注意が必要です。</t>
    <rPh sb="1" eb="2">
      <t>ウタガ</t>
    </rPh>
    <rPh sb="28" eb="30">
      <t>フヨウ</t>
    </rPh>
    <rPh sb="35" eb="38">
      <t>フケンゼン</t>
    </rPh>
    <rPh sb="39" eb="41">
      <t>ソシキ</t>
    </rPh>
    <rPh sb="79" eb="81">
      <t>ココ</t>
    </rPh>
    <rPh sb="113" eb="115">
      <t>チュウイ</t>
    </rPh>
    <rPh sb="116" eb="118">
      <t>ヒツヨウ</t>
    </rPh>
    <phoneticPr fontId="2"/>
  </si>
  <si>
    <t>コメント</t>
    <phoneticPr fontId="2"/>
  </si>
  <si>
    <t>【疑い】　利益至上主義の会社では、短期的な利益目標の必達で、過度なプレッシャーが存在します。 特に経営トップらが利益至上主義を第一とした場合、経営者による内部統制の無効化（マネジメント・オーバーライド）となり、組織ぐるみでの不正を誘発する可能性が高くなります。</t>
    <rPh sb="1" eb="2">
      <t>ウタガ</t>
    </rPh>
    <rPh sb="105" eb="107">
      <t>ソシキ</t>
    </rPh>
    <phoneticPr fontId="2"/>
  </si>
  <si>
    <t>類型</t>
    <rPh sb="0" eb="2">
      <t>ルイケイ</t>
    </rPh>
    <phoneticPr fontId="2"/>
  </si>
  <si>
    <t>○</t>
    <phoneticPr fontId="2"/>
  </si>
  <si>
    <t>11～27</t>
    <phoneticPr fontId="2"/>
  </si>
  <si>
    <t>11～27</t>
    <phoneticPr fontId="2"/>
  </si>
  <si>
    <t>F1</t>
    <phoneticPr fontId="2"/>
  </si>
  <si>
    <t>F2</t>
    <phoneticPr fontId="2"/>
  </si>
  <si>
    <t>F3</t>
    <phoneticPr fontId="2"/>
  </si>
  <si>
    <t>F4</t>
    <phoneticPr fontId="2"/>
  </si>
  <si>
    <t>F5</t>
    <phoneticPr fontId="2"/>
  </si>
  <si>
    <t>F6</t>
    <phoneticPr fontId="2"/>
  </si>
  <si>
    <t>F7</t>
    <phoneticPr fontId="2"/>
  </si>
  <si>
    <t>F8</t>
    <phoneticPr fontId="2"/>
  </si>
  <si>
    <t>【総合判定】</t>
    <rPh sb="1" eb="3">
      <t>ソウゴウ</t>
    </rPh>
    <rPh sb="3" eb="5">
      <t>ハンテイ</t>
    </rPh>
    <phoneticPr fontId="2"/>
  </si>
  <si>
    <t>　不正に至る病の兆候はありません。(-)</t>
    <rPh sb="1" eb="3">
      <t>フセイ</t>
    </rPh>
    <rPh sb="4" eb="5">
      <t>イタ</t>
    </rPh>
    <rPh sb="6" eb="7">
      <t>ヤマイ</t>
    </rPh>
    <rPh sb="8" eb="10">
      <t>チョウコウ</t>
    </rPh>
    <phoneticPr fontId="2"/>
  </si>
  <si>
    <t>　C判定(陽性）が出ています。「不正に至る病」がさらに進行する前に改善に取り組むことをお勧めします。</t>
    <rPh sb="5" eb="7">
      <t>ヨウセイ</t>
    </rPh>
    <rPh sb="9" eb="10">
      <t>デ</t>
    </rPh>
    <rPh sb="16" eb="18">
      <t>フセイ</t>
    </rPh>
    <rPh sb="19" eb="20">
      <t>イタ</t>
    </rPh>
    <rPh sb="21" eb="22">
      <t>ヤマイ</t>
    </rPh>
    <rPh sb="27" eb="29">
      <t>シンコウ</t>
    </rPh>
    <rPh sb="31" eb="32">
      <t>マエ</t>
    </rPh>
    <rPh sb="33" eb="35">
      <t>カイゼン</t>
    </rPh>
    <rPh sb="36" eb="37">
      <t>ト</t>
    </rPh>
    <rPh sb="38" eb="39">
      <t>ク</t>
    </rPh>
    <rPh sb="44" eb="45">
      <t>スス</t>
    </rPh>
    <phoneticPr fontId="2"/>
  </si>
  <si>
    <t>　C判定(陽性)が多くみられ、不正が発覚する恐れがあります。至急改善策を立案することをお勧めします。</t>
    <rPh sb="2" eb="4">
      <t>ハンテイ</t>
    </rPh>
    <rPh sb="5" eb="7">
      <t>ヨウセイ</t>
    </rPh>
    <rPh sb="9" eb="10">
      <t>オオ</t>
    </rPh>
    <rPh sb="15" eb="17">
      <t>フセイ</t>
    </rPh>
    <rPh sb="18" eb="20">
      <t>ハッカク</t>
    </rPh>
    <rPh sb="22" eb="23">
      <t>オソ</t>
    </rPh>
    <rPh sb="30" eb="32">
      <t>シキュウ</t>
    </rPh>
    <rPh sb="32" eb="34">
      <t>カイゼン</t>
    </rPh>
    <rPh sb="34" eb="35">
      <t>サク</t>
    </rPh>
    <rPh sb="36" eb="38">
      <t>リツアン</t>
    </rPh>
    <rPh sb="44" eb="45">
      <t>スス</t>
    </rPh>
    <phoneticPr fontId="2"/>
  </si>
  <si>
    <t>　D判定(陽性）が多く出ています。いつ不正が発覚し重傷者病棟に救急搬送されてもおかしくありません。</t>
    <rPh sb="2" eb="4">
      <t>ハンテイ</t>
    </rPh>
    <rPh sb="5" eb="7">
      <t>ヨウセイ</t>
    </rPh>
    <rPh sb="9" eb="10">
      <t>オオ</t>
    </rPh>
    <rPh sb="11" eb="12">
      <t>デ</t>
    </rPh>
    <rPh sb="19" eb="21">
      <t>フセイ</t>
    </rPh>
    <rPh sb="22" eb="24">
      <t>ハッカク</t>
    </rPh>
    <rPh sb="25" eb="27">
      <t>ジュウショウ</t>
    </rPh>
    <rPh sb="27" eb="28">
      <t>シャ</t>
    </rPh>
    <rPh sb="28" eb="30">
      <t>ビョウトウ</t>
    </rPh>
    <rPh sb="31" eb="33">
      <t>キュウキュウ</t>
    </rPh>
    <rPh sb="33" eb="35">
      <t>ハンソウ</t>
    </rPh>
    <phoneticPr fontId="2"/>
  </si>
  <si>
    <t xml:space="preserve"> ※個別判定</t>
    <rPh sb="2" eb="4">
      <t>コベツ</t>
    </rPh>
    <phoneticPr fontId="2"/>
  </si>
  <si>
    <t>コミュニケーション</t>
    <phoneticPr fontId="2"/>
  </si>
  <si>
    <t>B</t>
    <phoneticPr fontId="2"/>
  </si>
  <si>
    <t>報告に対して上司からの適切なアクションはあるか</t>
    <phoneticPr fontId="2"/>
  </si>
  <si>
    <t>A</t>
    <phoneticPr fontId="2"/>
  </si>
  <si>
    <t>点数</t>
    <rPh sb="0" eb="2">
      <t>テンスウ</t>
    </rPh>
    <phoneticPr fontId="2"/>
  </si>
  <si>
    <t>【健診結果】</t>
    <rPh sb="1" eb="3">
      <t>ケンシン</t>
    </rPh>
    <rPh sb="3" eb="5">
      <t>ケッカ</t>
    </rPh>
    <phoneticPr fontId="2"/>
  </si>
  <si>
    <t>　（不正に至る病の兆候)</t>
  </si>
  <si>
    <t>　不正に至る病は、わずかに進行が見られますが、おおむね良好です。軽症の間に、改善に取り組むことをお勧めします。</t>
    <rPh sb="1" eb="3">
      <t>フセイ</t>
    </rPh>
    <rPh sb="4" eb="5">
      <t>イタ</t>
    </rPh>
    <rPh sb="6" eb="7">
      <t>ヤマイ</t>
    </rPh>
    <rPh sb="13" eb="15">
      <t>シンコウ</t>
    </rPh>
    <rPh sb="16" eb="17">
      <t>ミ</t>
    </rPh>
    <rPh sb="27" eb="29">
      <t>リョウコウ</t>
    </rPh>
    <rPh sb="32" eb="34">
      <t>ケイショウ</t>
    </rPh>
    <rPh sb="35" eb="36">
      <t>アイダ</t>
    </rPh>
    <phoneticPr fontId="2"/>
  </si>
  <si>
    <t>【疑い】　権力の集中は、組織が本質的に内包するもので、ほどほどに保つのは容易ではありません。人は権威の命令で殺人さえ行う服従の心理(ミルグラム）が働くため、一旦形成された権力は、崩壊するまで一本道を突き進みます。何よりも早期発見、早期治療を要する組織の難病です。</t>
    <phoneticPr fontId="2"/>
  </si>
  <si>
    <t>「不正に至る病」　症状と事例　</t>
  </si>
  <si>
    <t>（症状）　短期的な利益目標の必達が全てに優先し、</t>
    <rPh sb="1" eb="3">
      <t>ショウジョウ</t>
    </rPh>
    <rPh sb="5" eb="7">
      <t>タンキ</t>
    </rPh>
    <rPh sb="9" eb="11">
      <t>リエキ</t>
    </rPh>
    <rPh sb="11" eb="13">
      <t>モクヒョウ</t>
    </rPh>
    <rPh sb="14" eb="16">
      <t>ヒッタツ</t>
    </rPh>
    <rPh sb="17" eb="18">
      <t>スベ</t>
    </rPh>
    <rPh sb="20" eb="22">
      <t>ユウセン</t>
    </rPh>
    <phoneticPr fontId="2"/>
  </si>
  <si>
    <t>（症状）　現場を見ず、耳に心地よい報告と、うわべの数値のみで</t>
    <rPh sb="5" eb="7">
      <t>ゲンバ</t>
    </rPh>
    <rPh sb="8" eb="9">
      <t>ミ</t>
    </rPh>
    <rPh sb="25" eb="27">
      <t>スウチ</t>
    </rPh>
    <phoneticPr fontId="2"/>
  </si>
  <si>
    <t>（症状）　リスクを評価する能力を軽視し、目先の利益を達成する</t>
    <rPh sb="13" eb="15">
      <t>ノウリョク</t>
    </rPh>
    <phoneticPr fontId="2"/>
  </si>
  <si>
    <t>（症状）　過去の成功に固執し、批判的な考えを受け入れず、</t>
    <rPh sb="5" eb="7">
      <t>カコ</t>
    </rPh>
    <rPh sb="8" eb="10">
      <t>セイコウ</t>
    </rPh>
    <rPh sb="11" eb="13">
      <t>コシュウ</t>
    </rPh>
    <phoneticPr fontId="2"/>
  </si>
  <si>
    <t>（症状）　建前で守れそうにない厳しい規則を作り、</t>
    <rPh sb="5" eb="7">
      <t>タテマエ</t>
    </rPh>
    <rPh sb="8" eb="9">
      <t>マモ</t>
    </rPh>
    <rPh sb="15" eb="16">
      <t>キビ</t>
    </rPh>
    <rPh sb="18" eb="20">
      <t>キソク</t>
    </rPh>
    <rPh sb="21" eb="22">
      <t>ツク</t>
    </rPh>
    <phoneticPr fontId="2"/>
  </si>
  <si>
    <t>（症状）　単に法令に反しなければ、社会規範や社会道徳に</t>
    <rPh sb="5" eb="6">
      <t>タン</t>
    </rPh>
    <rPh sb="7" eb="9">
      <t>ホウレイ</t>
    </rPh>
    <rPh sb="10" eb="11">
      <t>ハン</t>
    </rPh>
    <phoneticPr fontId="2"/>
  </si>
  <si>
    <t>過度なプレッシャーが充満する。</t>
    <phoneticPr fontId="2"/>
  </si>
  <si>
    <t>（症状）　簿外債務隠し、品質偽装、記録改ざんなど、世間を欺く</t>
    <rPh sb="12" eb="14">
      <t>ヒンシツ</t>
    </rPh>
    <rPh sb="14" eb="16">
      <t>ギソウ</t>
    </rPh>
    <rPh sb="17" eb="19">
      <t>キロク</t>
    </rPh>
    <rPh sb="19" eb="20">
      <t>カイ</t>
    </rPh>
    <rPh sb="25" eb="27">
      <t>セケン</t>
    </rPh>
    <rPh sb="28" eb="29">
      <t>アザム</t>
    </rPh>
    <phoneticPr fontId="2"/>
  </si>
  <si>
    <t>体質が染みついている。</t>
    <phoneticPr fontId="2"/>
  </si>
  <si>
    <t>（症状）　集中した権力が、異分子を排除して崩壊するまで</t>
    <rPh sb="5" eb="7">
      <t>シュウチュウ</t>
    </rPh>
    <rPh sb="9" eb="11">
      <t>ケンリョク</t>
    </rPh>
    <rPh sb="13" eb="16">
      <t>イブンシ</t>
    </rPh>
    <rPh sb="17" eb="19">
      <t>ハイジョ</t>
    </rPh>
    <rPh sb="21" eb="23">
      <t>ホウカイ</t>
    </rPh>
    <phoneticPr fontId="2"/>
  </si>
  <si>
    <t>一本道を突き進む。</t>
    <phoneticPr fontId="2"/>
  </si>
  <si>
    <t>管理する。</t>
    <phoneticPr fontId="2"/>
  </si>
  <si>
    <t>能力評価に偏る。</t>
    <phoneticPr fontId="2"/>
  </si>
  <si>
    <t>衰退してゆく。</t>
    <phoneticPr fontId="2"/>
  </si>
  <si>
    <t>実際は抜け道を作って運用する。</t>
    <phoneticPr fontId="2"/>
  </si>
  <si>
    <t>違背しても良いとする。</t>
    <phoneticPr fontId="2"/>
  </si>
  <si>
    <t>ツール、組織の健康診断・問診票として作成したものです。</t>
    <rPh sb="18" eb="20">
      <t>サクセイ</t>
    </rPh>
    <phoneticPr fontId="2"/>
  </si>
  <si>
    <t>組織内でうすうす変だと感じつつ、見過ごしがちな組織風土の良し悪しを</t>
    <rPh sb="23" eb="25">
      <t>ソシキ</t>
    </rPh>
    <rPh sb="25" eb="27">
      <t>フウド</t>
    </rPh>
    <rPh sb="28" eb="29">
      <t>ヨ</t>
    </rPh>
    <rPh sb="30" eb="31">
      <t>ア</t>
    </rPh>
    <phoneticPr fontId="2"/>
  </si>
  <si>
    <t>目的</t>
    <rPh sb="0" eb="2">
      <t>モクテキ</t>
    </rPh>
    <phoneticPr fontId="2"/>
  </si>
  <si>
    <t>評価</t>
    <rPh sb="0" eb="2">
      <t>ヒョウカ</t>
    </rPh>
    <phoneticPr fontId="2"/>
  </si>
  <si>
    <t>回答</t>
    <rPh sb="0" eb="2">
      <t>カイトウ</t>
    </rPh>
    <phoneticPr fontId="2"/>
  </si>
  <si>
    <t>対処</t>
    <rPh sb="0" eb="2">
      <t>タイショ</t>
    </rPh>
    <phoneticPr fontId="2"/>
  </si>
  <si>
    <t>診断</t>
    <rPh sb="0" eb="2">
      <t>シンダン</t>
    </rPh>
    <phoneticPr fontId="2"/>
  </si>
  <si>
    <t>不正に至る病の各症状は、レーダーチャートの下部に、基準値、結果、評価値を示し、</t>
    <rPh sb="7" eb="8">
      <t>カク</t>
    </rPh>
    <rPh sb="21" eb="23">
      <t>カブ</t>
    </rPh>
    <rPh sb="25" eb="28">
      <t>キジュンチ</t>
    </rPh>
    <rPh sb="29" eb="31">
      <t>ケッカ</t>
    </rPh>
    <rPh sb="32" eb="34">
      <t>ヒョウカ</t>
    </rPh>
    <rPh sb="34" eb="35">
      <t>アタイ</t>
    </rPh>
    <rPh sb="36" eb="37">
      <t>シメ</t>
    </rPh>
    <phoneticPr fontId="2"/>
  </si>
  <si>
    <t>C、D判定が表れた場合に関しては、特別な処方箋は用意しておりません。</t>
    <rPh sb="3" eb="5">
      <t>ハンテイ</t>
    </rPh>
    <rPh sb="6" eb="7">
      <t>アラワ</t>
    </rPh>
    <rPh sb="9" eb="11">
      <t>バアイ</t>
    </rPh>
    <rPh sb="12" eb="13">
      <t>カン</t>
    </rPh>
    <rPh sb="17" eb="19">
      <t>トクベツ</t>
    </rPh>
    <rPh sb="20" eb="23">
      <t>ショホウセン</t>
    </rPh>
    <rPh sb="24" eb="26">
      <t>ヨウイ</t>
    </rPh>
    <phoneticPr fontId="2"/>
  </si>
  <si>
    <t>「各症状の個別解説」を参照してください。自組織の実情に応じた対応をお願いします。</t>
    <rPh sb="20" eb="21">
      <t>ジ</t>
    </rPh>
    <rPh sb="21" eb="23">
      <t>ソシキ</t>
    </rPh>
    <rPh sb="24" eb="26">
      <t>ジツジョウ</t>
    </rPh>
    <rPh sb="27" eb="28">
      <t>オウ</t>
    </rPh>
    <rPh sb="30" eb="32">
      <t>タイオウ</t>
    </rPh>
    <rPh sb="34" eb="35">
      <t>ネガ</t>
    </rPh>
    <phoneticPr fontId="2"/>
  </si>
  <si>
    <t>現業部門での「問診票」利用ガイド</t>
    <rPh sb="0" eb="2">
      <t>ゲンギョウ</t>
    </rPh>
    <rPh sb="2" eb="4">
      <t>ブモン</t>
    </rPh>
    <rPh sb="7" eb="10">
      <t>モンシンヒョウ</t>
    </rPh>
    <rPh sb="11" eb="13">
      <t>リヨウ</t>
    </rPh>
    <phoneticPr fontId="2"/>
  </si>
  <si>
    <t>　本設問は、不正事例から抽出した関係上、経営に関する設問も多く含まれています。</t>
    <rPh sb="1" eb="2">
      <t>ホン</t>
    </rPh>
    <rPh sb="8" eb="10">
      <t>ジレイ</t>
    </rPh>
    <rPh sb="29" eb="30">
      <t>オオ</t>
    </rPh>
    <phoneticPr fontId="2"/>
  </si>
  <si>
    <t>読み替えるよう、あらかじめ説明しておく必要があります。</t>
    <rPh sb="13" eb="15">
      <t>セツメイ</t>
    </rPh>
    <rPh sb="19" eb="21">
      <t>ヒツヨウ</t>
    </rPh>
    <phoneticPr fontId="2"/>
  </si>
  <si>
    <t>　　</t>
    <phoneticPr fontId="2"/>
  </si>
  <si>
    <t>動機</t>
    <rPh sb="0" eb="2">
      <t>ドウキ</t>
    </rPh>
    <phoneticPr fontId="2"/>
  </si>
  <si>
    <t>機会</t>
    <rPh sb="0" eb="2">
      <t>キカイ</t>
    </rPh>
    <phoneticPr fontId="2"/>
  </si>
  <si>
    <t>利益の追求が不正の動機である点は人の動機と同じ因果関係にあります。</t>
    <rPh sb="0" eb="2">
      <t>リエキ</t>
    </rPh>
    <rPh sb="3" eb="5">
      <t>ツイキュウ</t>
    </rPh>
    <rPh sb="6" eb="8">
      <t>フセイ</t>
    </rPh>
    <rPh sb="9" eb="11">
      <t>ドウキ</t>
    </rPh>
    <rPh sb="14" eb="15">
      <t>テン</t>
    </rPh>
    <rPh sb="16" eb="17">
      <t>ヒト</t>
    </rPh>
    <rPh sb="18" eb="20">
      <t>ドウキ</t>
    </rPh>
    <rPh sb="21" eb="22">
      <t>オナ</t>
    </rPh>
    <rPh sb="23" eb="25">
      <t>インガ</t>
    </rPh>
    <rPh sb="25" eb="27">
      <t>カンケイ</t>
    </rPh>
    <phoneticPr fontId="2"/>
  </si>
  <si>
    <t>過去の損失や製品の瑕疵を隠し通す点では、組織に特有の配慮動機があります。</t>
    <rPh sb="0" eb="2">
      <t>カコ</t>
    </rPh>
    <rPh sb="3" eb="5">
      <t>ソンシツ</t>
    </rPh>
    <rPh sb="6" eb="8">
      <t>セイヒン</t>
    </rPh>
    <rPh sb="9" eb="11">
      <t>カシ</t>
    </rPh>
    <rPh sb="14" eb="15">
      <t>トオ</t>
    </rPh>
    <rPh sb="16" eb="17">
      <t>テン</t>
    </rPh>
    <rPh sb="20" eb="22">
      <t>ソシキ</t>
    </rPh>
    <rPh sb="23" eb="25">
      <t>トクユウ</t>
    </rPh>
    <rPh sb="26" eb="28">
      <t>ハイリョ</t>
    </rPh>
    <rPh sb="28" eb="30">
      <t>ドウキ</t>
    </rPh>
    <phoneticPr fontId="2"/>
  </si>
  <si>
    <t>恩義ある先輩への配慮が働くと、後任者が善人であるほど、隠ぺいもやむなしとして</t>
    <rPh sb="0" eb="2">
      <t>オンギ</t>
    </rPh>
    <rPh sb="4" eb="6">
      <t>センパイ</t>
    </rPh>
    <rPh sb="8" eb="10">
      <t>ハイリョ</t>
    </rPh>
    <rPh sb="11" eb="12">
      <t>ハタラ</t>
    </rPh>
    <rPh sb="15" eb="17">
      <t>コウニン</t>
    </rPh>
    <rPh sb="19" eb="21">
      <t>ゼンニン</t>
    </rPh>
    <rPh sb="27" eb="28">
      <t>イン</t>
    </rPh>
    <phoneticPr fontId="2"/>
  </si>
  <si>
    <t>ひきつがれます。仮装・隠ぺい体質は、動機の解明が非情になるため、</t>
    <rPh sb="18" eb="20">
      <t>ドウキ</t>
    </rPh>
    <rPh sb="21" eb="23">
      <t>カイメイ</t>
    </rPh>
    <rPh sb="24" eb="26">
      <t>ヒジョウ</t>
    </rPh>
    <phoneticPr fontId="2"/>
  </si>
  <si>
    <t>タテ社会内部ではなかなか進まない難病となります。</t>
    <rPh sb="2" eb="4">
      <t>シャカイ</t>
    </rPh>
    <phoneticPr fontId="2"/>
  </si>
  <si>
    <t>秘密にする、見て見ぬふりが、美徳になって、不正の機会となりいます。</t>
    <rPh sb="0" eb="2">
      <t>ヒミツ</t>
    </rPh>
    <rPh sb="6" eb="7">
      <t>ミ</t>
    </rPh>
    <rPh sb="8" eb="9">
      <t>ミ</t>
    </rPh>
    <rPh sb="14" eb="16">
      <t>ビトク</t>
    </rPh>
    <rPh sb="21" eb="23">
      <t>フセイ</t>
    </rPh>
    <phoneticPr fontId="2"/>
  </si>
  <si>
    <t>過去の成功に固執するため、批判的な考えを排除する機会が強くあります。</t>
    <rPh sb="0" eb="2">
      <t>カコ</t>
    </rPh>
    <rPh sb="3" eb="5">
      <t>セイコウ</t>
    </rPh>
    <rPh sb="6" eb="8">
      <t>コシュウ</t>
    </rPh>
    <rPh sb="13" eb="15">
      <t>ヒハン</t>
    </rPh>
    <rPh sb="15" eb="16">
      <t>テキ</t>
    </rPh>
    <rPh sb="17" eb="18">
      <t>カンガ</t>
    </rPh>
    <rPh sb="20" eb="22">
      <t>ハイジョ</t>
    </rPh>
    <rPh sb="24" eb="26">
      <t>キカイ</t>
    </rPh>
    <rPh sb="27" eb="28">
      <t>ツヨ</t>
    </rPh>
    <phoneticPr fontId="2"/>
  </si>
  <si>
    <t>現場に関心が薄く、監視の目が行き届かないため不正の機会は豊富にあります。</t>
    <rPh sb="0" eb="2">
      <t>ゲンバ</t>
    </rPh>
    <rPh sb="3" eb="5">
      <t>カンシン</t>
    </rPh>
    <rPh sb="6" eb="7">
      <t>ウス</t>
    </rPh>
    <rPh sb="9" eb="11">
      <t>カンシ</t>
    </rPh>
    <rPh sb="12" eb="13">
      <t>メ</t>
    </rPh>
    <rPh sb="14" eb="15">
      <t>イ</t>
    </rPh>
    <rPh sb="16" eb="17">
      <t>トド</t>
    </rPh>
    <rPh sb="22" eb="24">
      <t>フセイ</t>
    </rPh>
    <rPh sb="25" eb="27">
      <t>キカイ</t>
    </rPh>
    <rPh sb="28" eb="30">
      <t>ホウフ</t>
    </rPh>
    <phoneticPr fontId="2"/>
  </si>
  <si>
    <t>簡単に異分子を排除できるので、不正の機会は幾らでも生み出せます。</t>
    <rPh sb="0" eb="2">
      <t>カンタン</t>
    </rPh>
    <rPh sb="3" eb="6">
      <t>イブンシ</t>
    </rPh>
    <rPh sb="7" eb="9">
      <t>ハイジョ</t>
    </rPh>
    <rPh sb="15" eb="17">
      <t>フセイ</t>
    </rPh>
    <rPh sb="18" eb="20">
      <t>キカイ</t>
    </rPh>
    <rPh sb="21" eb="22">
      <t>イク</t>
    </rPh>
    <rPh sb="25" eb="26">
      <t>ウ</t>
    </rPh>
    <rPh sb="27" eb="28">
      <t>ダ</t>
    </rPh>
    <phoneticPr fontId="2"/>
  </si>
  <si>
    <t>目先で利益を達成して見せれば、危険な行動に出る機会が与えられます。</t>
    <rPh sb="0" eb="2">
      <t>メサキ</t>
    </rPh>
    <rPh sb="3" eb="5">
      <t>リエキ</t>
    </rPh>
    <rPh sb="6" eb="8">
      <t>タッセイ</t>
    </rPh>
    <rPh sb="10" eb="11">
      <t>ミ</t>
    </rPh>
    <rPh sb="15" eb="17">
      <t>キケン</t>
    </rPh>
    <rPh sb="18" eb="20">
      <t>コウドウ</t>
    </rPh>
    <rPh sb="21" eb="22">
      <t>デ</t>
    </rPh>
    <rPh sb="23" eb="25">
      <t>キカイ</t>
    </rPh>
    <rPh sb="26" eb="27">
      <t>アタ</t>
    </rPh>
    <phoneticPr fontId="2"/>
  </si>
  <si>
    <t>建前で守れそうにない厳しい規則ばかりなので、不正の機会が見過ごされます。</t>
    <rPh sb="22" eb="24">
      <t>フセイ</t>
    </rPh>
    <rPh sb="25" eb="27">
      <t>キカイ</t>
    </rPh>
    <rPh sb="28" eb="30">
      <t>ミス</t>
    </rPh>
    <phoneticPr fontId="2"/>
  </si>
  <si>
    <t>正当化</t>
    <rPh sb="0" eb="3">
      <t>セイトウカ</t>
    </rPh>
    <phoneticPr fontId="2"/>
  </si>
  <si>
    <t>単に法令に反しなければ良しとする、本義を忘れた意識が正当化につながります。</t>
    <rPh sb="0" eb="1">
      <t>タン</t>
    </rPh>
    <rPh sb="2" eb="4">
      <t>ホウレイ</t>
    </rPh>
    <rPh sb="5" eb="6">
      <t>ハン</t>
    </rPh>
    <rPh sb="11" eb="12">
      <t>ヨ</t>
    </rPh>
    <rPh sb="17" eb="19">
      <t>ホンギ</t>
    </rPh>
    <rPh sb="20" eb="21">
      <t>ワス</t>
    </rPh>
    <rPh sb="23" eb="25">
      <t>イシキ</t>
    </rPh>
    <rPh sb="26" eb="29">
      <t>セイトウカ</t>
    </rPh>
    <phoneticPr fontId="2"/>
  </si>
  <si>
    <t>中央に、８つの不正に至る病の症状と事例を並べています。</t>
    <rPh sb="0" eb="2">
      <t>チュウオウ</t>
    </rPh>
    <rPh sb="7" eb="9">
      <t>フセイ</t>
    </rPh>
    <rPh sb="10" eb="11">
      <t>イタ</t>
    </rPh>
    <rPh sb="12" eb="13">
      <t>ヤマイ</t>
    </rPh>
    <rPh sb="14" eb="16">
      <t>ショウジョウ</t>
    </rPh>
    <rPh sb="17" eb="19">
      <t>ジレイ</t>
    </rPh>
    <rPh sb="20" eb="21">
      <t>ナラ</t>
    </rPh>
    <phoneticPr fontId="2"/>
  </si>
  <si>
    <t>制度</t>
    <rPh sb="0" eb="2">
      <t>セイド</t>
    </rPh>
    <phoneticPr fontId="2"/>
  </si>
  <si>
    <t>経営者の資質</t>
    <rPh sb="0" eb="3">
      <t>ケイエイシャ</t>
    </rPh>
    <rPh sb="4" eb="6">
      <t>シシツ</t>
    </rPh>
    <phoneticPr fontId="2"/>
  </si>
  <si>
    <t>運用</t>
    <rPh sb="0" eb="2">
      <t>ウンヨウ</t>
    </rPh>
    <phoneticPr fontId="2"/>
  </si>
  <si>
    <t>倫理教育</t>
    <rPh sb="0" eb="2">
      <t>リンリ</t>
    </rPh>
    <rPh sb="2" eb="4">
      <t>キョウイク</t>
    </rPh>
    <phoneticPr fontId="2"/>
  </si>
  <si>
    <t>何か重大な不正が複数企業で相次いで起きたあと、従来の法的不備を埋めるもので、</t>
    <rPh sb="0" eb="1">
      <t>ナニ</t>
    </rPh>
    <rPh sb="2" eb="4">
      <t>ジュウダイ</t>
    </rPh>
    <rPh sb="5" eb="7">
      <t>フセイ</t>
    </rPh>
    <rPh sb="8" eb="10">
      <t>フクスウ</t>
    </rPh>
    <rPh sb="10" eb="12">
      <t>キギョウ</t>
    </rPh>
    <rPh sb="13" eb="15">
      <t>アイツ</t>
    </rPh>
    <rPh sb="17" eb="18">
      <t>オ</t>
    </rPh>
    <rPh sb="23" eb="25">
      <t>ジュウライ</t>
    </rPh>
    <rPh sb="26" eb="28">
      <t>ホウテキ</t>
    </rPh>
    <rPh sb="28" eb="30">
      <t>フビ</t>
    </rPh>
    <rPh sb="31" eb="32">
      <t>ウ</t>
    </rPh>
    <phoneticPr fontId="2"/>
  </si>
  <si>
    <t>改正された制度は完全遵守が原則となる。</t>
    <rPh sb="0" eb="2">
      <t>カイセイ</t>
    </rPh>
    <rPh sb="5" eb="7">
      <t>セイド</t>
    </rPh>
    <rPh sb="8" eb="10">
      <t>カンゼン</t>
    </rPh>
    <rPh sb="10" eb="12">
      <t>ジュンシュ</t>
    </rPh>
    <rPh sb="13" eb="15">
      <t>ゲンソク</t>
    </rPh>
    <phoneticPr fontId="2"/>
  </si>
  <si>
    <t>属人的な関係に縛られず、公人として、株主、社会等の利害関係者の利益を優先し、</t>
    <rPh sb="0" eb="3">
      <t>ゾクジンテキ</t>
    </rPh>
    <rPh sb="4" eb="6">
      <t>カンケイ</t>
    </rPh>
    <rPh sb="7" eb="8">
      <t>シバ</t>
    </rPh>
    <rPh sb="12" eb="14">
      <t>コウジン</t>
    </rPh>
    <rPh sb="18" eb="20">
      <t>カブヌシ</t>
    </rPh>
    <rPh sb="21" eb="23">
      <t>シャカイ</t>
    </rPh>
    <rPh sb="23" eb="24">
      <t>トウ</t>
    </rPh>
    <rPh sb="25" eb="27">
      <t>リガイ</t>
    </rPh>
    <rPh sb="27" eb="29">
      <t>カンケイ</t>
    </rPh>
    <rPh sb="29" eb="30">
      <t>シャ</t>
    </rPh>
    <rPh sb="31" eb="33">
      <t>リエキ</t>
    </rPh>
    <rPh sb="34" eb="36">
      <t>ユウセン</t>
    </rPh>
    <phoneticPr fontId="2"/>
  </si>
  <si>
    <t>組織内の人々が、不正を許さず、正しい行動を選択し、時には自組織に不都合な</t>
    <rPh sb="0" eb="2">
      <t>ソシキ</t>
    </rPh>
    <rPh sb="2" eb="3">
      <t>ナイ</t>
    </rPh>
    <rPh sb="4" eb="6">
      <t>ヒトビト</t>
    </rPh>
    <rPh sb="8" eb="10">
      <t>フセイ</t>
    </rPh>
    <rPh sb="11" eb="12">
      <t>ユル</t>
    </rPh>
    <rPh sb="15" eb="16">
      <t>タダ</t>
    </rPh>
    <rPh sb="18" eb="20">
      <t>コウドウ</t>
    </rPh>
    <rPh sb="21" eb="23">
      <t>センタク</t>
    </rPh>
    <rPh sb="25" eb="26">
      <t>トキ</t>
    </rPh>
    <rPh sb="28" eb="29">
      <t>ジ</t>
    </rPh>
    <rPh sb="29" eb="31">
      <t>ソシキ</t>
    </rPh>
    <rPh sb="32" eb="35">
      <t>フツゴウ</t>
    </rPh>
    <phoneticPr fontId="2"/>
  </si>
  <si>
    <t>事実であっても、外部に公表し、本気でその改善に取り組む姿勢が継続できていること。</t>
    <rPh sb="0" eb="2">
      <t>ジジツ</t>
    </rPh>
    <rPh sb="8" eb="10">
      <t>ガイブ</t>
    </rPh>
    <rPh sb="11" eb="13">
      <t>コウヒョウ</t>
    </rPh>
    <rPh sb="15" eb="17">
      <t>ホンキ</t>
    </rPh>
    <rPh sb="20" eb="22">
      <t>カイゼン</t>
    </rPh>
    <rPh sb="23" eb="24">
      <t>ト</t>
    </rPh>
    <rPh sb="25" eb="26">
      <t>ク</t>
    </rPh>
    <rPh sb="27" eb="29">
      <t>シセイ</t>
    </rPh>
    <rPh sb="30" eb="32">
      <t>ケイゾク</t>
    </rPh>
    <phoneticPr fontId="2"/>
  </si>
  <si>
    <t>組織に根づいた、ウチを愛する人間関係が災いし、ウチの人間が行った不正を</t>
    <rPh sb="0" eb="2">
      <t>ソシキ</t>
    </rPh>
    <rPh sb="3" eb="4">
      <t>ネ</t>
    </rPh>
    <rPh sb="11" eb="12">
      <t>アイ</t>
    </rPh>
    <rPh sb="14" eb="16">
      <t>ニンゲン</t>
    </rPh>
    <rPh sb="16" eb="18">
      <t>カンケイ</t>
    </rPh>
    <rPh sb="19" eb="20">
      <t>ワザワ</t>
    </rPh>
    <rPh sb="26" eb="28">
      <t>ニンゲン</t>
    </rPh>
    <rPh sb="29" eb="30">
      <t>オコナ</t>
    </rPh>
    <rPh sb="32" eb="34">
      <t>フセイ</t>
    </rPh>
    <phoneticPr fontId="2"/>
  </si>
  <si>
    <t>普遍的な価値に合致する判断基準を身につけ、法と倫理に基づいた行動が取れる教育。</t>
    <rPh sb="0" eb="3">
      <t>フヘンテキ</t>
    </rPh>
    <rPh sb="4" eb="6">
      <t>カチ</t>
    </rPh>
    <rPh sb="7" eb="9">
      <t>ガッチ</t>
    </rPh>
    <rPh sb="11" eb="13">
      <t>ハンダン</t>
    </rPh>
    <rPh sb="13" eb="15">
      <t>キジュン</t>
    </rPh>
    <rPh sb="16" eb="17">
      <t>ミ</t>
    </rPh>
    <rPh sb="30" eb="32">
      <t>コウドウ</t>
    </rPh>
    <rPh sb="33" eb="34">
      <t>ト</t>
    </rPh>
    <rPh sb="36" eb="38">
      <t>キョウイク</t>
    </rPh>
    <phoneticPr fontId="2"/>
  </si>
  <si>
    <t>個々人がウチとソトの人間関係、利害関係で、自己の活動の正否を判断する状態から脱し、</t>
    <rPh sb="0" eb="3">
      <t>ココジン</t>
    </rPh>
    <rPh sb="10" eb="12">
      <t>ニンゲン</t>
    </rPh>
    <rPh sb="12" eb="14">
      <t>カンケイ</t>
    </rPh>
    <rPh sb="15" eb="17">
      <t>リガイ</t>
    </rPh>
    <rPh sb="17" eb="19">
      <t>カンケイ</t>
    </rPh>
    <rPh sb="21" eb="23">
      <t>ジコ</t>
    </rPh>
    <rPh sb="24" eb="26">
      <t>カツドウ</t>
    </rPh>
    <rPh sb="27" eb="29">
      <t>セイヒ</t>
    </rPh>
    <rPh sb="30" eb="32">
      <t>ハンダン</t>
    </rPh>
    <rPh sb="34" eb="36">
      <t>ジョウタイ</t>
    </rPh>
    <rPh sb="38" eb="39">
      <t>ダッ</t>
    </rPh>
    <phoneticPr fontId="2"/>
  </si>
  <si>
    <t>　そのため現業部門に問診票の記入を依頼する際には、問いに登場する経営者等を部門長と</t>
    <rPh sb="5" eb="7">
      <t>ゲンギョウ</t>
    </rPh>
    <rPh sb="7" eb="9">
      <t>ブモン</t>
    </rPh>
    <rPh sb="10" eb="12">
      <t>モンシン</t>
    </rPh>
    <rPh sb="12" eb="13">
      <t>ヒョウ</t>
    </rPh>
    <rPh sb="14" eb="16">
      <t>キニュウ</t>
    </rPh>
    <rPh sb="17" eb="19">
      <t>イライ</t>
    </rPh>
    <rPh sb="21" eb="22">
      <t>サイ</t>
    </rPh>
    <rPh sb="25" eb="26">
      <t>ト</t>
    </rPh>
    <rPh sb="28" eb="30">
      <t>トウジョウ</t>
    </rPh>
    <rPh sb="35" eb="36">
      <t>トウ</t>
    </rPh>
    <phoneticPr fontId="2"/>
  </si>
  <si>
    <t>　経営者等の設問を読み替える際の例を以下に記載しましたので参考にご利用ください。</t>
    <rPh sb="4" eb="5">
      <t>トウ</t>
    </rPh>
    <rPh sb="6" eb="8">
      <t>セツモン</t>
    </rPh>
    <rPh sb="16" eb="17">
      <t>レイ</t>
    </rPh>
    <rPh sb="18" eb="20">
      <t>イカ</t>
    </rPh>
    <rPh sb="21" eb="23">
      <t>キサイ</t>
    </rPh>
    <phoneticPr fontId="2"/>
  </si>
  <si>
    <t>右側に、不正を防ぐ三位一体の改革との関係を対比しています。</t>
    <rPh sb="0" eb="2">
      <t>ミギガワ</t>
    </rPh>
    <rPh sb="4" eb="6">
      <t>フセイ</t>
    </rPh>
    <rPh sb="7" eb="8">
      <t>フセ</t>
    </rPh>
    <rPh sb="9" eb="13">
      <t>サンミイッタイ</t>
    </rPh>
    <rPh sb="14" eb="16">
      <t>カイカク</t>
    </rPh>
    <rPh sb="18" eb="20">
      <t>カンケイ</t>
    </rPh>
    <rPh sb="21" eb="23">
      <t>タイヒ</t>
    </rPh>
    <phoneticPr fontId="2"/>
  </si>
  <si>
    <t>不正に至る病の処方箋</t>
    <rPh sb="0" eb="2">
      <t>フセイ</t>
    </rPh>
    <rPh sb="3" eb="4">
      <t>イタ</t>
    </rPh>
    <rPh sb="5" eb="6">
      <t>ヤマイ</t>
    </rPh>
    <rPh sb="7" eb="10">
      <t>ショホウセン</t>
    </rPh>
    <phoneticPr fontId="2"/>
  </si>
  <si>
    <t>組織風土の「問診票」は、不正に至る病の症状を、内部監査人が自己診断する</t>
    <rPh sb="15" eb="16">
      <t>イタ</t>
    </rPh>
    <rPh sb="17" eb="18">
      <t>ヤマイ</t>
    </rPh>
    <phoneticPr fontId="2"/>
  </si>
  <si>
    <t>44設問に「○」を付け回答することで、ビジュアルに気付くことができます。</t>
    <rPh sb="25" eb="27">
      <t>キヅ</t>
    </rPh>
    <phoneticPr fontId="2"/>
  </si>
  <si>
    <t>図形の面積が小さいほど組織風土は良好です。また図形の面積を数値化して</t>
    <phoneticPr fontId="2"/>
  </si>
  <si>
    <t>突出した部分があれば、その不正に至る病が特に進行していることを示します。</t>
    <rPh sb="0" eb="2">
      <t>トッシュツ</t>
    </rPh>
    <rPh sb="4" eb="6">
      <t>ブブン</t>
    </rPh>
    <rPh sb="13" eb="15">
      <t>フセイ</t>
    </rPh>
    <rPh sb="16" eb="17">
      <t>イタ</t>
    </rPh>
    <rPh sb="18" eb="19">
      <t>ヤマイ</t>
    </rPh>
    <rPh sb="20" eb="21">
      <t>トク</t>
    </rPh>
    <rPh sb="22" eb="24">
      <t>シンコウ</t>
    </rPh>
    <rPh sb="31" eb="32">
      <t>シメ</t>
    </rPh>
    <phoneticPr fontId="2"/>
  </si>
  <si>
    <t>A、B、C、D、４段階判定で、それぞれにコメントを付けています。</t>
    <phoneticPr fontId="2"/>
  </si>
  <si>
    <t>（左側）</t>
    <rPh sb="1" eb="2">
      <t>ヒダリ</t>
    </rPh>
    <rPh sb="2" eb="3">
      <t>ガワ</t>
    </rPh>
    <phoneticPr fontId="2"/>
  </si>
  <si>
    <t>（右側）</t>
    <rPh sb="1" eb="3">
      <t>ミギガワ</t>
    </rPh>
    <phoneticPr fontId="2"/>
  </si>
  <si>
    <t>　本「問診票」は、自己検診ツールであり、不正に至る病に対する処方箋は用意しておりません。</t>
    <rPh sb="1" eb="2">
      <t>ホン</t>
    </rPh>
    <rPh sb="3" eb="6">
      <t>モンシンヒョウ</t>
    </rPh>
    <rPh sb="9" eb="11">
      <t>ジコ</t>
    </rPh>
    <rPh sb="11" eb="13">
      <t>ケンシン</t>
    </rPh>
    <rPh sb="20" eb="22">
      <t>フセイ</t>
    </rPh>
    <rPh sb="23" eb="24">
      <t>イタ</t>
    </rPh>
    <rPh sb="25" eb="26">
      <t>ヤマイ</t>
    </rPh>
    <rPh sb="27" eb="28">
      <t>タイ</t>
    </rPh>
    <rPh sb="30" eb="33">
      <t>ショホウセン</t>
    </rPh>
    <phoneticPr fontId="2"/>
  </si>
  <si>
    <t>　もし、心配な症状があれば、各組織の実態に則して次のステップをご検討ください。</t>
    <rPh sb="4" eb="6">
      <t>シンパイ</t>
    </rPh>
    <rPh sb="7" eb="9">
      <t>ショウジョウ</t>
    </rPh>
    <rPh sb="14" eb="15">
      <t>カク</t>
    </rPh>
    <rPh sb="15" eb="17">
      <t>ソシキ</t>
    </rPh>
    <rPh sb="18" eb="20">
      <t>ジッタイ</t>
    </rPh>
    <rPh sb="21" eb="22">
      <t>ソク</t>
    </rPh>
    <rPh sb="24" eb="25">
      <t>ツギ</t>
    </rPh>
    <rPh sb="32" eb="34">
      <t>ケントウ</t>
    </rPh>
    <phoneticPr fontId="2"/>
  </si>
  <si>
    <t>　本設問の内容、使い勝手等で、改善点がありましたら、フィードバックをお願いします。</t>
    <rPh sb="1" eb="2">
      <t>ホン</t>
    </rPh>
    <rPh sb="2" eb="4">
      <t>セツモン</t>
    </rPh>
    <rPh sb="5" eb="7">
      <t>ナイヨウ</t>
    </rPh>
    <rPh sb="8" eb="9">
      <t>ツカ</t>
    </rPh>
    <rPh sb="10" eb="12">
      <t>ガッテ</t>
    </rPh>
    <rPh sb="12" eb="13">
      <t>トウ</t>
    </rPh>
    <rPh sb="15" eb="17">
      <t>カイゼン</t>
    </rPh>
    <rPh sb="17" eb="18">
      <t>テン</t>
    </rPh>
    <rPh sb="35" eb="36">
      <t>ネガ</t>
    </rPh>
    <phoneticPr fontId="2"/>
  </si>
  <si>
    <t>利用ガイド</t>
    <rPh sb="0" eb="2">
      <t>リヨウ</t>
    </rPh>
    <phoneticPr fontId="2"/>
  </si>
  <si>
    <t>（図１） 不正に至る病の症状の解説</t>
    <rPh sb="5" eb="7">
      <t>フセイ</t>
    </rPh>
    <rPh sb="8" eb="9">
      <t>イタ</t>
    </rPh>
    <rPh sb="10" eb="11">
      <t>ヤマイ</t>
    </rPh>
    <rPh sb="12" eb="14">
      <t>ショウジョウ</t>
    </rPh>
    <rPh sb="15" eb="17">
      <t>カイセツ</t>
    </rPh>
    <phoneticPr fontId="2"/>
  </si>
  <si>
    <t>貴社</t>
    <rPh sb="0" eb="2">
      <t>キシャ</t>
    </rPh>
    <phoneticPr fontId="2"/>
  </si>
  <si>
    <t>（図１）　　不正に至る病の症状</t>
    <rPh sb="6" eb="8">
      <t>フセイ</t>
    </rPh>
    <rPh sb="9" eb="10">
      <t>イタ</t>
    </rPh>
    <rPh sb="11" eb="12">
      <t>ヤマイ</t>
    </rPh>
    <rPh sb="13" eb="15">
      <t>ショウジョウ</t>
    </rPh>
    <phoneticPr fontId="2"/>
  </si>
  <si>
    <t>売上至上主義の風潮はあるか、まん延しているか　</t>
    <phoneticPr fontId="2"/>
  </si>
  <si>
    <t>24　取締役、監査役が行う具体的な仕事を知っているか　A</t>
  </si>
  <si>
    <t>45　責任を負う職務が明確にされ、部門内で周知されているか　A</t>
  </si>
  <si>
    <t>46　重要な決定が部門長の独断で行われているか　B</t>
  </si>
  <si>
    <t>47　部門長への社内の他部門による牽制機能が働いているか　A</t>
  </si>
  <si>
    <t>71　部門長はコンプライアンスを社内に周知しているか　A</t>
  </si>
  <si>
    <t>80　部門内の評価で数値目標以外の項目はあるか　A</t>
  </si>
  <si>
    <t>(判定)</t>
    <rPh sb="1" eb="3">
      <t>ハンテイ</t>
    </rPh>
    <phoneticPr fontId="2"/>
  </si>
  <si>
    <t>天変地異と異なり、不正の発覚は、前触れもなく突然襲ってくるものではありません。</t>
    <rPh sb="9" eb="11">
      <t>フセイ</t>
    </rPh>
    <rPh sb="12" eb="14">
      <t>ハッカク</t>
    </rPh>
    <phoneticPr fontId="2"/>
  </si>
  <si>
    <t>組織風土の良し悪しは、八角形のレーダーチャートで自動表示されます。</t>
    <rPh sb="11" eb="12">
      <t>ハチ</t>
    </rPh>
    <rPh sb="12" eb="14">
      <t>カッケイ</t>
    </rPh>
    <rPh sb="24" eb="26">
      <t>ジドウ</t>
    </rPh>
    <rPh sb="26" eb="28">
      <t>ヒョウジ</t>
    </rPh>
    <phoneticPr fontId="2"/>
  </si>
  <si>
    <t>外部環境の変化で主力事業の市場が衰退しているか</t>
    <rPh sb="8" eb="10">
      <t>シュリョク</t>
    </rPh>
    <rPh sb="10" eb="12">
      <t>ジギョウ</t>
    </rPh>
    <rPh sb="13" eb="15">
      <t>シジョウ</t>
    </rPh>
    <rPh sb="16" eb="18">
      <t>スイタイ</t>
    </rPh>
    <phoneticPr fontId="2"/>
  </si>
  <si>
    <t>業務に関する健全で的確な教育研修を定期的に行っているか</t>
    <rPh sb="9" eb="11">
      <t>テキカク</t>
    </rPh>
    <rPh sb="21" eb="22">
      <t>オコナ</t>
    </rPh>
    <phoneticPr fontId="2"/>
  </si>
  <si>
    <t>コンプライアンス教育を定期的に行っているか</t>
    <rPh sb="15" eb="16">
      <t>オコナ</t>
    </rPh>
    <phoneticPr fontId="2"/>
  </si>
  <si>
    <t>経営陣が現実的でない目標数値を現場に押し付けているか</t>
    <rPh sb="2" eb="3">
      <t>ジン</t>
    </rPh>
    <rPh sb="15" eb="17">
      <t>ゲンバ</t>
    </rPh>
    <rPh sb="18" eb="19">
      <t>オ</t>
    </rPh>
    <rPh sb="20" eb="21">
      <t>ツ</t>
    </rPh>
    <phoneticPr fontId="2"/>
  </si>
  <si>
    <t>全く
その
通り</t>
    <rPh sb="0" eb="1">
      <t>マッタ</t>
    </rPh>
    <rPh sb="6" eb="7">
      <t>トオ</t>
    </rPh>
    <phoneticPr fontId="2"/>
  </si>
  <si>
    <t>Ｆ８．放置・放任主義</t>
    <rPh sb="3" eb="5">
      <t>ホウチ</t>
    </rPh>
    <rPh sb="6" eb="10">
      <t>ホウニンシュギ</t>
    </rPh>
    <phoneticPr fontId="2"/>
  </si>
  <si>
    <t>Ｆ７．硬直的</t>
    <rPh sb="3" eb="6">
      <t>コウチョクテキ</t>
    </rPh>
    <phoneticPr fontId="2"/>
  </si>
  <si>
    <t>Ｆ６．形式的・形骸的</t>
    <phoneticPr fontId="2"/>
  </si>
  <si>
    <t>Ｆ５．権力の集中</t>
    <phoneticPr fontId="2"/>
  </si>
  <si>
    <t>Ｆ４．仮装・隠ぺい</t>
    <phoneticPr fontId="2"/>
  </si>
  <si>
    <t>　体質</t>
    <phoneticPr fontId="2"/>
  </si>
  <si>
    <t>Ｆ３．リスク軽視</t>
    <phoneticPr fontId="2"/>
  </si>
  <si>
    <t>Ｆ２．コンプライアンス</t>
    <phoneticPr fontId="2"/>
  </si>
  <si>
    <t>Ｆ１．利益至上主義</t>
    <phoneticPr fontId="2"/>
  </si>
  <si>
    <t>経営陣は定期的なリスク評価を行っているか</t>
    <rPh sb="0" eb="2">
      <t>ケイエイ</t>
    </rPh>
    <rPh sb="2" eb="3">
      <t>ジン</t>
    </rPh>
    <rPh sb="4" eb="7">
      <t>テイキテキ</t>
    </rPh>
    <rPh sb="11" eb="13">
      <t>ヒョウカ</t>
    </rPh>
    <phoneticPr fontId="2"/>
  </si>
  <si>
    <t>進行度を表示しています。進行度により５段階で総合判定を説明しています。</t>
    <rPh sb="12" eb="15">
      <t>シンコウド</t>
    </rPh>
    <rPh sb="19" eb="21">
      <t>ダンカイ</t>
    </rPh>
    <rPh sb="27" eb="29">
      <t>セツメイ</t>
    </rPh>
    <phoneticPr fontId="2"/>
  </si>
  <si>
    <t>51　部門長は定期的なリスク評価を行っているか　A</t>
    <phoneticPr fontId="2"/>
  </si>
  <si>
    <t>83　部門長が現実的でない目標数値を現場に押し付けているか　</t>
    <rPh sb="23" eb="24">
      <t>ツ</t>
    </rPh>
    <phoneticPr fontId="2"/>
  </si>
  <si>
    <t>左側に、クレッシーの不正の３要素と、不正に至る病との因果関係を対比しています。</t>
    <rPh sb="0" eb="2">
      <t>ヒダリガワ</t>
    </rPh>
    <rPh sb="10" eb="12">
      <t>フセイ</t>
    </rPh>
    <rPh sb="14" eb="16">
      <t>ヨウソ</t>
    </rPh>
    <rPh sb="18" eb="20">
      <t>フセイ</t>
    </rPh>
    <rPh sb="21" eb="22">
      <t>イタ</t>
    </rPh>
    <rPh sb="23" eb="24">
      <t>ヤマイ</t>
    </rPh>
    <rPh sb="26" eb="28">
      <t>インガ</t>
    </rPh>
    <rPh sb="28" eb="30">
      <t>カンケイ</t>
    </rPh>
    <rPh sb="31" eb="33">
      <t>タイヒ</t>
    </rPh>
    <phoneticPr fontId="2"/>
  </si>
  <si>
    <t>Ｆ１．利益至上主義</t>
    <rPh sb="3" eb="5">
      <t>リエキ</t>
    </rPh>
    <rPh sb="5" eb="9">
      <t>シジョウシュギ</t>
    </rPh>
    <phoneticPr fontId="2"/>
  </si>
  <si>
    <t>Ｆ２．コンプライアンス意識の欠如</t>
    <rPh sb="11" eb="13">
      <t>イシキ</t>
    </rPh>
    <rPh sb="14" eb="16">
      <t>ケツジョ</t>
    </rPh>
    <phoneticPr fontId="2"/>
  </si>
  <si>
    <t>Ｆ３．リスク軽視</t>
    <rPh sb="6" eb="8">
      <t>ケイシ</t>
    </rPh>
    <phoneticPr fontId="2"/>
  </si>
  <si>
    <t>Ｆ４．仮装隠ぺい体質</t>
    <rPh sb="3" eb="5">
      <t>カソウ</t>
    </rPh>
    <rPh sb="5" eb="6">
      <t>イン</t>
    </rPh>
    <rPh sb="8" eb="10">
      <t>タイシツ</t>
    </rPh>
    <phoneticPr fontId="2"/>
  </si>
  <si>
    <t>Ｆ５．権力の集中</t>
    <rPh sb="3" eb="5">
      <t>ケンリョク</t>
    </rPh>
    <rPh sb="6" eb="8">
      <t>シュウチュウ</t>
    </rPh>
    <phoneticPr fontId="2"/>
  </si>
  <si>
    <t>Ｆ６．形式的・形骸的</t>
    <rPh sb="3" eb="6">
      <t>ケイシキテキ</t>
    </rPh>
    <rPh sb="7" eb="10">
      <t>ケイガイテキ</t>
    </rPh>
    <phoneticPr fontId="2"/>
  </si>
  <si>
    <t>Ｆ８．放置放任主義</t>
    <rPh sb="3" eb="5">
      <t>ホウチ</t>
    </rPh>
    <rPh sb="5" eb="9">
      <t>ホウニンシュギ</t>
    </rPh>
    <phoneticPr fontId="2"/>
  </si>
  <si>
    <t>Ｆ４．仮装隠ぺい体質</t>
    <phoneticPr fontId="2"/>
  </si>
  <si>
    <t>SDGsに沿った継続可能な社会への貢献にも真摯に取り組む資質。</t>
    <rPh sb="5" eb="6">
      <t>ソ</t>
    </rPh>
    <rPh sb="8" eb="10">
      <t>ケイゾク</t>
    </rPh>
    <rPh sb="10" eb="12">
      <t>カノウ</t>
    </rPh>
    <rPh sb="13" eb="15">
      <t>シャカイ</t>
    </rPh>
    <rPh sb="17" eb="19">
      <t>コウケン</t>
    </rPh>
    <rPh sb="21" eb="23">
      <t>シンシ</t>
    </rPh>
    <rPh sb="24" eb="25">
      <t>ト</t>
    </rPh>
    <rPh sb="26" eb="27">
      <t>ク</t>
    </rPh>
    <rPh sb="28" eb="30">
      <t>シシツ</t>
    </rPh>
    <phoneticPr fontId="2"/>
  </si>
  <si>
    <t>　不正に至る病を８種類に分類し、防止に取り組む効果的な切り口を提供するものです。</t>
    <rPh sb="1" eb="3">
      <t>フセイ</t>
    </rPh>
    <rPh sb="4" eb="5">
      <t>イタ</t>
    </rPh>
    <rPh sb="6" eb="7">
      <t>ヤマイ</t>
    </rPh>
    <rPh sb="9" eb="11">
      <t>シュルイ</t>
    </rPh>
    <rPh sb="12" eb="14">
      <t>ブンルイ</t>
    </rPh>
    <rPh sb="16" eb="18">
      <t>ボウシ</t>
    </rPh>
    <rPh sb="19" eb="20">
      <t>ト</t>
    </rPh>
    <rPh sb="21" eb="22">
      <t>ク</t>
    </rPh>
    <rPh sb="23" eb="26">
      <t>コウカテキ</t>
    </rPh>
    <rPh sb="27" eb="28">
      <t>キ</t>
    </rPh>
    <rPh sb="29" eb="30">
      <t>クチ</t>
    </rPh>
    <rPh sb="31" eb="33">
      <t>テイキョウ</t>
    </rPh>
    <phoneticPr fontId="2"/>
  </si>
  <si>
    <t xml:space="preserve"> (注)Ａ、Ｂ類型で、判定は逆転します。</t>
    <rPh sb="2" eb="3">
      <t>チュウ</t>
    </rPh>
    <rPh sb="7" eb="9">
      <t>ルイケイ</t>
    </rPh>
    <rPh sb="11" eb="13">
      <t>ハンテイ</t>
    </rPh>
    <rPh sb="14" eb="16">
      <t>ギャクテン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</si>
</sst>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Red]\(0.0\)"/>
    <numFmt numFmtId="178" formatCode="0_);[Red]\(0\)"/>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b/>
      <sz val="11"/>
      <color rgb="FFFF0000"/>
      <name val="ＭＳ Ｐゴシック"/>
      <family val="3"/>
      <charset val="128"/>
      <scheme val="minor"/>
    </font>
    <font>
      <b/>
      <sz val="11"/>
      <color rgb="FF0070C0"/>
      <name val="ＭＳ Ｐゴシック"/>
      <family val="3"/>
      <charset val="128"/>
      <scheme val="minor"/>
    </font>
    <font>
      <b/>
      <sz val="14"/>
      <color theme="1"/>
      <name val="ＭＳ Ｐゴシック"/>
      <family val="3"/>
      <charset val="128"/>
      <scheme val="minor"/>
    </font>
    <font>
      <b/>
      <sz val="11"/>
      <color theme="0" tint="-0.34998626667073579"/>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2"/>
      <color theme="1"/>
      <name val="ＭＳ Ｐゴシック"/>
      <family val="3"/>
      <charset val="128"/>
      <scheme val="minor"/>
    </font>
    <font>
      <b/>
      <sz val="11"/>
      <color theme="4"/>
      <name val="ＭＳ Ｐゴシック"/>
      <family val="3"/>
      <charset val="128"/>
      <scheme val="minor"/>
    </font>
    <font>
      <sz val="11"/>
      <color rgb="FF000000"/>
      <name val="ＭＳ Ｐゴシック"/>
      <family val="3"/>
      <charset val="128"/>
    </font>
    <font>
      <sz val="10.5"/>
      <color rgb="FF00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01">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style="double">
        <color auto="1"/>
      </right>
      <top style="thin">
        <color auto="1"/>
      </top>
      <bottom style="double">
        <color auto="1"/>
      </bottom>
      <diagonal/>
    </border>
    <border>
      <left style="double">
        <color auto="1"/>
      </left>
      <right style="hair">
        <color auto="1"/>
      </right>
      <top style="thin">
        <color auto="1"/>
      </top>
      <bottom style="double">
        <color auto="1"/>
      </bottom>
      <diagonal/>
    </border>
    <border>
      <left style="thin">
        <color auto="1"/>
      </left>
      <right style="hair">
        <color auto="1"/>
      </right>
      <top style="thin">
        <color auto="1"/>
      </top>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thin">
        <color auto="1"/>
      </left>
      <right style="hair">
        <color auto="1"/>
      </right>
      <top/>
      <bottom/>
      <diagonal/>
    </border>
    <border>
      <left style="double">
        <color auto="1"/>
      </left>
      <right style="hair">
        <color auto="1"/>
      </right>
      <top style="hair">
        <color auto="1"/>
      </top>
      <bottom style="hair">
        <color auto="1"/>
      </bottom>
      <diagonal/>
    </border>
    <border>
      <left style="thin">
        <color auto="1"/>
      </left>
      <right style="hair">
        <color auto="1"/>
      </right>
      <top/>
      <bottom style="thin">
        <color auto="1"/>
      </bottom>
      <diagonal/>
    </border>
    <border>
      <left style="double">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double">
        <color auto="1"/>
      </right>
      <top style="thin">
        <color auto="1"/>
      </top>
      <bottom style="thin">
        <color auto="1"/>
      </bottom>
      <diagonal/>
    </border>
    <border>
      <left style="hair">
        <color auto="1"/>
      </left>
      <right style="double">
        <color auto="1"/>
      </right>
      <top style="thin">
        <color auto="1"/>
      </top>
      <bottom style="hair">
        <color auto="1"/>
      </bottom>
      <diagonal/>
    </border>
    <border>
      <left style="hair">
        <color auto="1"/>
      </left>
      <right/>
      <top style="hair">
        <color auto="1"/>
      </top>
      <bottom/>
      <diagonal/>
    </border>
    <border>
      <left style="thin">
        <color auto="1"/>
      </left>
      <right/>
      <top style="thin">
        <color auto="1"/>
      </top>
      <bottom style="thin">
        <color auto="1"/>
      </bottom>
      <diagonal/>
    </border>
    <border>
      <left/>
      <right style="hair">
        <color auto="1"/>
      </right>
      <top/>
      <bottom/>
      <diagonal/>
    </border>
    <border>
      <left style="double">
        <color auto="1"/>
      </left>
      <right style="thin">
        <color auto="1"/>
      </right>
      <top style="thin">
        <color auto="1"/>
      </top>
      <bottom style="double">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bottom style="hair">
        <color auto="1"/>
      </bottom>
      <diagonal/>
    </border>
    <border>
      <left style="double">
        <color auto="1"/>
      </left>
      <right style="thin">
        <color auto="1"/>
      </right>
      <top style="thin">
        <color auto="1"/>
      </top>
      <bottom style="hair">
        <color auto="1"/>
      </bottom>
      <diagonal/>
    </border>
    <border>
      <left style="double">
        <color auto="1"/>
      </left>
      <right style="thin">
        <color auto="1"/>
      </right>
      <top style="hair">
        <color auto="1"/>
      </top>
      <bottom/>
      <diagonal/>
    </border>
    <border>
      <left style="double">
        <color auto="1"/>
      </left>
      <right style="thin">
        <color auto="1"/>
      </right>
      <top/>
      <bottom/>
      <diagonal/>
    </border>
    <border>
      <left style="hair">
        <color auto="1"/>
      </left>
      <right/>
      <top/>
      <bottom style="hair">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auto="1"/>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style="double">
        <color auto="1"/>
      </right>
      <top style="double">
        <color auto="1"/>
      </top>
      <bottom style="hair">
        <color auto="1"/>
      </bottom>
      <diagonal/>
    </border>
    <border>
      <left style="thin">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thin">
        <color auto="1"/>
      </left>
      <right style="thin">
        <color auto="1"/>
      </right>
      <top style="hair">
        <color auto="1"/>
      </top>
      <bottom/>
      <diagonal/>
    </border>
    <border>
      <left style="thin">
        <color auto="1"/>
      </left>
      <right style="double">
        <color auto="1"/>
      </right>
      <top style="hair">
        <color auto="1"/>
      </top>
      <bottom/>
      <diagonal/>
    </border>
    <border>
      <left style="thin">
        <color auto="1"/>
      </left>
      <right style="double">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double">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left style="thin">
        <color auto="1"/>
      </left>
      <right style="double">
        <color auto="1"/>
      </right>
      <top/>
      <bottom/>
      <diagonal/>
    </border>
    <border>
      <left style="double">
        <color auto="1"/>
      </left>
      <right style="hair">
        <color auto="1"/>
      </right>
      <top style="double">
        <color auto="1"/>
      </top>
      <bottom style="hair">
        <color auto="1"/>
      </bottom>
      <diagonal/>
    </border>
    <border>
      <left style="hair">
        <color auto="1"/>
      </left>
      <right style="thin">
        <color auto="1"/>
      </right>
      <top/>
      <bottom style="thin">
        <color auto="1"/>
      </bottom>
      <diagonal/>
    </border>
    <border>
      <left style="thin">
        <color auto="1"/>
      </left>
      <right style="double">
        <color auto="1"/>
      </right>
      <top/>
      <bottom style="thin">
        <color auto="1"/>
      </bottom>
      <diagonal/>
    </border>
    <border>
      <left style="double">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double">
        <color auto="1"/>
      </right>
      <top style="thin">
        <color auto="1"/>
      </top>
      <bottom/>
      <diagonal/>
    </border>
    <border>
      <left style="double">
        <color auto="1"/>
      </left>
      <right style="hair">
        <color auto="1"/>
      </right>
      <top style="thin">
        <color auto="1"/>
      </top>
      <bottom style="hair">
        <color auto="1"/>
      </bottom>
      <diagonal/>
    </border>
    <border>
      <left style="hair">
        <color auto="1"/>
      </left>
      <right/>
      <top/>
      <bottom/>
      <diagonal/>
    </border>
    <border>
      <left/>
      <right style="double">
        <color auto="1"/>
      </right>
      <top style="hair">
        <color auto="1"/>
      </top>
      <bottom/>
      <diagonal/>
    </border>
    <border>
      <left/>
      <right style="double">
        <color auto="1"/>
      </right>
      <top style="hair">
        <color auto="1"/>
      </top>
      <bottom style="hair">
        <color auto="1"/>
      </bottom>
      <diagonal/>
    </border>
    <border>
      <left/>
      <right style="double">
        <color auto="1"/>
      </right>
      <top style="thin">
        <color auto="1"/>
      </top>
      <bottom style="thin">
        <color auto="1"/>
      </bottom>
      <diagonal/>
    </border>
    <border>
      <left/>
      <right style="double">
        <color auto="1"/>
      </right>
      <top/>
      <bottom style="hair">
        <color auto="1"/>
      </bottom>
      <diagonal/>
    </border>
    <border>
      <left/>
      <right style="double">
        <color auto="1"/>
      </right>
      <top style="hair">
        <color auto="1"/>
      </top>
      <bottom style="thin">
        <color auto="1"/>
      </bottom>
      <diagonal/>
    </border>
    <border>
      <left/>
      <right style="double">
        <color auto="1"/>
      </right>
      <top style="thin">
        <color auto="1"/>
      </top>
      <bottom style="hair">
        <color auto="1"/>
      </bottom>
      <diagonal/>
    </border>
    <border>
      <left/>
      <right style="double">
        <color auto="1"/>
      </right>
      <top/>
      <bottom/>
      <diagonal/>
    </border>
    <border>
      <left style="hair">
        <color auto="1"/>
      </left>
      <right/>
      <top style="thin">
        <color auto="1"/>
      </top>
      <bottom style="double">
        <color auto="1"/>
      </bottom>
      <diagonal/>
    </border>
    <border>
      <left style="hair">
        <color auto="1"/>
      </left>
      <right/>
      <top style="thin">
        <color auto="1"/>
      </top>
      <bottom style="thin">
        <color auto="1"/>
      </bottom>
      <diagonal/>
    </border>
    <border>
      <left/>
      <right style="double">
        <color auto="1"/>
      </right>
      <top style="thin">
        <color auto="1"/>
      </top>
      <bottom style="double">
        <color auto="1"/>
      </bottom>
      <diagonal/>
    </border>
    <border>
      <left/>
      <right/>
      <top/>
      <bottom style="double">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double">
        <color auto="1"/>
      </right>
      <top style="double">
        <color auto="1"/>
      </top>
      <bottom/>
      <diagonal/>
    </border>
    <border>
      <left/>
      <right/>
      <top style="hair">
        <color auto="1"/>
      </top>
      <bottom/>
      <diagonal/>
    </border>
    <border>
      <left style="double">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thin">
        <color auto="1"/>
      </bottom>
      <diagonal/>
    </border>
    <border>
      <left style="hair">
        <color auto="1"/>
      </left>
      <right style="hair">
        <color auto="1"/>
      </right>
      <top/>
      <bottom style="thin">
        <color auto="1"/>
      </bottom>
      <diagonal/>
    </border>
    <border>
      <left/>
      <right style="hair">
        <color auto="1"/>
      </right>
      <top/>
      <bottom style="thin">
        <color auto="1"/>
      </bottom>
      <diagonal/>
    </border>
    <border>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double">
        <color auto="1"/>
      </left>
      <right/>
      <top/>
      <bottom/>
      <diagonal/>
    </border>
    <border>
      <left style="thin">
        <color auto="1"/>
      </left>
      <right style="thin">
        <color auto="1"/>
      </right>
      <top style="thin">
        <color auto="1"/>
      </top>
      <bottom style="double">
        <color auto="1"/>
      </bottom>
      <diagonal/>
    </border>
    <border>
      <left/>
      <right style="hair">
        <color auto="1"/>
      </right>
      <top style="thin">
        <color auto="1"/>
      </top>
      <bottom style="double">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3">
    <xf numFmtId="0" fontId="0" fillId="0" borderId="0" xfId="0">
      <alignment vertical="center"/>
    </xf>
    <xf numFmtId="0" fontId="0" fillId="0" borderId="3" xfId="0" applyBorder="1">
      <alignment vertical="center"/>
    </xf>
    <xf numFmtId="0" fontId="0" fillId="0" borderId="5" xfId="0" applyBorder="1">
      <alignment vertical="center"/>
    </xf>
    <xf numFmtId="0" fontId="0" fillId="0" borderId="0" xfId="0" applyBorder="1">
      <alignment vertical="center"/>
    </xf>
    <xf numFmtId="0" fontId="0" fillId="0" borderId="0" xfId="0" applyAlignment="1">
      <alignment horizontal="right" vertical="center"/>
    </xf>
    <xf numFmtId="0" fontId="0" fillId="0" borderId="13" xfId="0" applyBorder="1" applyAlignment="1">
      <alignment horizontal="center" vertical="center"/>
    </xf>
    <xf numFmtId="0" fontId="0" fillId="0" borderId="14" xfId="0" applyBorder="1" applyAlignment="1">
      <alignment vertical="center" textRotation="255"/>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9" xfId="0" applyFont="1" applyBorder="1">
      <alignment vertical="center"/>
    </xf>
    <xf numFmtId="0" fontId="4" fillId="0" borderId="20"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0" xfId="0" applyFont="1" applyFill="1" applyBorder="1">
      <alignmen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3" fillId="0" borderId="4" xfId="0" applyFont="1" applyFill="1" applyBorder="1">
      <alignment vertical="center"/>
    </xf>
    <xf numFmtId="0" fontId="3" fillId="0" borderId="10"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26" xfId="0" applyFont="1" applyBorder="1">
      <alignment vertical="center"/>
    </xf>
    <xf numFmtId="0" fontId="0" fillId="0" borderId="27" xfId="0" applyBorder="1">
      <alignment vertical="center"/>
    </xf>
    <xf numFmtId="0" fontId="3" fillId="0" borderId="6" xfId="0" applyFont="1" applyBorder="1">
      <alignment vertical="center"/>
    </xf>
    <xf numFmtId="0" fontId="3" fillId="0" borderId="9" xfId="0" applyFont="1" applyFill="1" applyBorder="1">
      <alignment vertical="center"/>
    </xf>
    <xf numFmtId="38" fontId="0" fillId="0" borderId="29" xfId="1" applyFont="1" applyBorder="1" applyAlignment="1">
      <alignment horizontal="center" vertical="center" textRotation="255" wrapText="1"/>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15" xfId="0"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38" fontId="0" fillId="0" borderId="30" xfId="1" applyFont="1" applyFill="1" applyBorder="1" applyAlignment="1">
      <alignment horizontal="center" vertical="center" wrapText="1"/>
    </xf>
    <xf numFmtId="0" fontId="0" fillId="0" borderId="38" xfId="0" applyBorder="1" applyAlignment="1">
      <alignment horizontal="center" vertical="center"/>
    </xf>
    <xf numFmtId="38" fontId="0" fillId="0" borderId="33" xfId="1" applyFont="1" applyFill="1" applyBorder="1" applyAlignment="1">
      <alignment horizontal="center" vertical="center" wrapText="1"/>
    </xf>
    <xf numFmtId="38" fontId="0" fillId="0" borderId="34" xfId="1" applyFont="1" applyFill="1" applyBorder="1" applyAlignment="1">
      <alignment horizontal="center" vertical="center" wrapText="1"/>
    </xf>
    <xf numFmtId="38" fontId="0" fillId="0" borderId="35" xfId="1" applyFont="1" applyFill="1" applyBorder="1" applyAlignment="1">
      <alignment horizontal="center" vertical="center" wrapText="1"/>
    </xf>
    <xf numFmtId="0" fontId="3" fillId="0" borderId="37" xfId="0" applyFont="1" applyBorder="1">
      <alignment vertical="center"/>
    </xf>
    <xf numFmtId="38" fontId="0" fillId="0" borderId="32" xfId="1" applyFont="1" applyFill="1" applyBorder="1" applyAlignment="1">
      <alignment horizontal="center" vertical="center" wrapText="1"/>
    </xf>
    <xf numFmtId="38" fontId="0" fillId="0" borderId="31" xfId="1" applyFont="1" applyFill="1" applyBorder="1" applyAlignment="1">
      <alignment horizontal="center" vertical="center" wrapText="1"/>
    </xf>
    <xf numFmtId="38" fontId="0" fillId="0" borderId="36" xfId="1" applyFont="1" applyFill="1" applyBorder="1" applyAlignment="1">
      <alignment horizontal="center" vertical="center" wrapText="1"/>
    </xf>
    <xf numFmtId="0" fontId="0" fillId="0" borderId="0" xfId="0" applyFill="1">
      <alignment vertical="center"/>
    </xf>
    <xf numFmtId="0" fontId="0" fillId="0" borderId="3" xfId="0" applyBorder="1" applyAlignment="1">
      <alignment horizontal="center" vertical="center"/>
    </xf>
    <xf numFmtId="0" fontId="0" fillId="0" borderId="4" xfId="0" applyBorder="1">
      <alignment vertical="center"/>
    </xf>
    <xf numFmtId="0" fontId="0" fillId="0" borderId="40" xfId="0" applyBorder="1">
      <alignment vertical="center"/>
    </xf>
    <xf numFmtId="0" fontId="0" fillId="0" borderId="42" xfId="0" applyBorder="1">
      <alignment vertical="center"/>
    </xf>
    <xf numFmtId="0" fontId="0" fillId="0" borderId="46" xfId="0" applyBorder="1" applyAlignment="1">
      <alignment horizontal="center" vertical="center"/>
    </xf>
    <xf numFmtId="176" fontId="0" fillId="0" borderId="46" xfId="0" applyNumberFormat="1" applyBorder="1" applyAlignment="1">
      <alignment horizontal="center" vertical="center"/>
    </xf>
    <xf numFmtId="0" fontId="0" fillId="0" borderId="46" xfId="0" applyBorder="1">
      <alignment vertical="center"/>
    </xf>
    <xf numFmtId="0" fontId="0" fillId="0" borderId="47" xfId="0" applyBorder="1" applyAlignment="1">
      <alignment horizontal="center" vertical="center"/>
    </xf>
    <xf numFmtId="0" fontId="0" fillId="0" borderId="47" xfId="0" applyBorder="1">
      <alignment vertical="center"/>
    </xf>
    <xf numFmtId="0" fontId="0" fillId="0" borderId="27" xfId="0" applyBorder="1" applyAlignment="1">
      <alignment horizontal="center" vertical="center"/>
    </xf>
    <xf numFmtId="0" fontId="0" fillId="0" borderId="45" xfId="0" applyBorder="1">
      <alignment vertical="center"/>
    </xf>
    <xf numFmtId="177" fontId="0" fillId="0" borderId="45" xfId="0" applyNumberFormat="1" applyBorder="1">
      <alignment vertical="center"/>
    </xf>
    <xf numFmtId="177" fontId="0" fillId="0" borderId="46" xfId="0" applyNumberFormat="1" applyBorder="1" applyAlignment="1">
      <alignment horizontal="center" vertical="center"/>
    </xf>
    <xf numFmtId="177" fontId="0" fillId="0" borderId="46" xfId="0" applyNumberFormat="1" applyBorder="1">
      <alignment vertical="center"/>
    </xf>
    <xf numFmtId="177" fontId="0" fillId="0" borderId="47" xfId="0" applyNumberFormat="1" applyBorder="1">
      <alignment vertical="center"/>
    </xf>
    <xf numFmtId="38" fontId="0" fillId="2" borderId="30" xfId="1" applyFont="1" applyFill="1" applyBorder="1" applyAlignment="1">
      <alignment horizontal="center" vertical="center" wrapText="1"/>
    </xf>
    <xf numFmtId="0" fontId="0" fillId="0" borderId="0" xfId="0" applyBorder="1" applyAlignment="1"/>
    <xf numFmtId="0" fontId="0" fillId="0" borderId="0" xfId="0" applyBorder="1" applyAlignment="1">
      <alignment horizontal="left" vertical="center"/>
    </xf>
    <xf numFmtId="38" fontId="0" fillId="2" borderId="34" xfId="1" applyFont="1" applyFill="1" applyBorder="1" applyAlignment="1">
      <alignment horizontal="center" vertical="center" wrapText="1"/>
    </xf>
    <xf numFmtId="178" fontId="0" fillId="0" borderId="30" xfId="1" applyNumberFormat="1" applyFont="1" applyBorder="1" applyAlignment="1">
      <alignment horizontal="center" vertical="center" wrapText="1"/>
    </xf>
    <xf numFmtId="178" fontId="0" fillId="0" borderId="32" xfId="1" applyNumberFormat="1" applyFont="1" applyBorder="1" applyAlignment="1">
      <alignment horizontal="center" vertical="center" wrapText="1"/>
    </xf>
    <xf numFmtId="0" fontId="0" fillId="0" borderId="30" xfId="1" applyNumberFormat="1" applyFont="1" applyFill="1" applyBorder="1" applyAlignment="1">
      <alignment horizontal="center" vertical="center" wrapText="1"/>
    </xf>
    <xf numFmtId="38" fontId="0" fillId="0" borderId="48" xfId="1" applyFont="1" applyFill="1" applyBorder="1" applyAlignment="1">
      <alignment horizontal="center" vertical="center" wrapText="1"/>
    </xf>
    <xf numFmtId="38" fontId="0" fillId="0" borderId="49" xfId="1" applyFont="1" applyFill="1" applyBorder="1" applyAlignment="1">
      <alignment horizontal="center" vertical="center" wrapText="1"/>
    </xf>
    <xf numFmtId="38" fontId="0" fillId="2" borderId="51" xfId="1" applyFont="1" applyFill="1" applyBorder="1" applyAlignment="1">
      <alignment horizontal="center" vertical="center" wrapText="1"/>
    </xf>
    <xf numFmtId="38" fontId="0" fillId="0" borderId="51" xfId="1" applyFont="1" applyFill="1" applyBorder="1" applyAlignment="1">
      <alignment horizontal="center" vertical="center" wrapText="1"/>
    </xf>
    <xf numFmtId="38" fontId="0" fillId="0" borderId="52" xfId="1" applyFont="1" applyFill="1" applyBorder="1" applyAlignment="1">
      <alignment horizontal="center" vertical="center" wrapText="1"/>
    </xf>
    <xf numFmtId="38" fontId="0" fillId="0" borderId="53" xfId="1" applyFont="1" applyFill="1" applyBorder="1" applyAlignment="1">
      <alignment horizontal="center" vertical="center" wrapText="1"/>
    </xf>
    <xf numFmtId="38" fontId="0" fillId="2" borderId="53" xfId="1" applyFont="1" applyFill="1" applyBorder="1" applyAlignment="1">
      <alignment horizontal="center" vertical="center" wrapText="1"/>
    </xf>
    <xf numFmtId="38" fontId="0" fillId="0" borderId="54" xfId="1" applyFont="1" applyFill="1" applyBorder="1" applyAlignment="1">
      <alignment horizontal="center" vertical="center" wrapText="1"/>
    </xf>
    <xf numFmtId="38" fontId="0" fillId="0" borderId="38" xfId="1" applyFont="1" applyFill="1" applyBorder="1" applyAlignment="1">
      <alignment horizontal="center" vertical="center" wrapText="1"/>
    </xf>
    <xf numFmtId="38" fontId="0" fillId="0" borderId="55" xfId="1" applyFont="1" applyFill="1" applyBorder="1" applyAlignment="1">
      <alignment horizontal="center" vertical="center" wrapText="1"/>
    </xf>
    <xf numFmtId="38" fontId="0" fillId="2" borderId="52" xfId="1" applyFont="1" applyFill="1" applyBorder="1" applyAlignment="1">
      <alignment horizontal="center" vertical="center" wrapText="1"/>
    </xf>
    <xf numFmtId="38" fontId="0" fillId="0" borderId="56" xfId="1" applyFont="1" applyFill="1" applyBorder="1" applyAlignment="1">
      <alignment horizontal="center" vertical="center" wrapText="1"/>
    </xf>
    <xf numFmtId="38" fontId="0" fillId="2" borderId="56" xfId="1" applyFont="1" applyFill="1" applyBorder="1" applyAlignment="1">
      <alignment horizontal="center" vertical="center" wrapText="1"/>
    </xf>
    <xf numFmtId="38" fontId="0" fillId="0" borderId="57" xfId="1" applyFont="1" applyFill="1" applyBorder="1" applyAlignment="1">
      <alignment horizontal="center" vertical="center" wrapText="1"/>
    </xf>
    <xf numFmtId="38" fontId="0" fillId="0" borderId="58" xfId="1" applyFont="1" applyFill="1" applyBorder="1" applyAlignment="1">
      <alignment horizontal="center" vertical="center" wrapText="1"/>
    </xf>
    <xf numFmtId="38" fontId="0" fillId="0" borderId="59" xfId="1" applyFont="1" applyFill="1" applyBorder="1" applyAlignment="1">
      <alignment horizontal="center" vertical="center" wrapText="1"/>
    </xf>
    <xf numFmtId="38" fontId="0" fillId="0" borderId="60" xfId="1" applyFont="1" applyFill="1" applyBorder="1" applyAlignment="1">
      <alignment horizontal="center" vertical="center" wrapText="1"/>
    </xf>
    <xf numFmtId="38" fontId="0" fillId="2" borderId="60" xfId="1" applyFont="1" applyFill="1" applyBorder="1" applyAlignment="1">
      <alignment horizontal="center" vertical="center" wrapText="1"/>
    </xf>
    <xf numFmtId="38" fontId="0" fillId="0" borderId="61" xfId="1" applyFont="1" applyFill="1" applyBorder="1" applyAlignment="1">
      <alignment horizontal="center" vertical="center" wrapText="1"/>
    </xf>
    <xf numFmtId="38" fontId="0" fillId="0" borderId="46" xfId="1" applyFont="1" applyFill="1" applyBorder="1" applyAlignment="1">
      <alignment horizontal="center" vertical="center" wrapText="1"/>
    </xf>
    <xf numFmtId="38" fontId="0" fillId="0" borderId="62" xfId="1" applyFont="1" applyFill="1" applyBorder="1" applyAlignment="1">
      <alignment horizontal="center" vertical="center" wrapText="1"/>
    </xf>
    <xf numFmtId="38" fontId="0" fillId="2" borderId="58" xfId="1" applyFont="1" applyFill="1" applyBorder="1" applyAlignment="1">
      <alignment horizontal="center" vertical="center" wrapText="1"/>
    </xf>
    <xf numFmtId="0" fontId="0" fillId="0" borderId="32" xfId="0" applyFill="1" applyBorder="1" applyAlignment="1">
      <alignment horizontal="center" vertical="center"/>
    </xf>
    <xf numFmtId="0" fontId="0" fillId="0" borderId="38" xfId="0" applyFill="1" applyBorder="1" applyAlignment="1">
      <alignment horizontal="center" vertical="center"/>
    </xf>
    <xf numFmtId="0" fontId="0" fillId="0" borderId="55"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30"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0" xfId="0" applyFill="1" applyBorder="1" applyAlignment="1">
      <alignment horizontal="center" vertical="center"/>
    </xf>
    <xf numFmtId="0" fontId="0" fillId="0" borderId="58" xfId="0" applyFill="1" applyBorder="1" applyAlignment="1">
      <alignment horizontal="center" vertical="center"/>
    </xf>
    <xf numFmtId="0" fontId="0" fillId="0" borderId="35" xfId="0" applyFill="1" applyBorder="1" applyAlignment="1">
      <alignment horizontal="center"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33" xfId="0" applyFill="1" applyBorder="1" applyAlignment="1">
      <alignment horizontal="center" vertical="center"/>
    </xf>
    <xf numFmtId="0" fontId="0" fillId="0" borderId="59" xfId="0" applyFill="1" applyBorder="1" applyAlignment="1">
      <alignment horizontal="center" vertical="center"/>
    </xf>
    <xf numFmtId="38" fontId="0" fillId="3" borderId="60" xfId="1" applyFont="1" applyFill="1" applyBorder="1" applyAlignment="1">
      <alignment horizontal="center" vertical="center" wrapText="1"/>
    </xf>
    <xf numFmtId="38" fontId="0" fillId="3" borderId="52" xfId="1" applyFont="1" applyFill="1" applyBorder="1" applyAlignment="1">
      <alignment horizontal="center" vertical="center" wrapText="1"/>
    </xf>
    <xf numFmtId="0" fontId="4" fillId="0" borderId="63" xfId="0" applyFont="1" applyBorder="1" applyAlignment="1">
      <alignment horizontal="center" vertical="center" wrapText="1"/>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31" xfId="0" applyFill="1" applyBorder="1" applyAlignment="1">
      <alignment horizontal="center" vertical="center"/>
    </xf>
    <xf numFmtId="0" fontId="0" fillId="0" borderId="56" xfId="0" applyFill="1" applyBorder="1" applyAlignment="1">
      <alignment horizontal="center" vertical="center"/>
    </xf>
    <xf numFmtId="0" fontId="0" fillId="0" borderId="57" xfId="0" applyFill="1" applyBorder="1" applyAlignment="1">
      <alignment horizontal="center" vertical="center"/>
    </xf>
    <xf numFmtId="0" fontId="0" fillId="0" borderId="0" xfId="0" applyFill="1" applyBorder="1">
      <alignment vertical="center"/>
    </xf>
    <xf numFmtId="0" fontId="4" fillId="0" borderId="0" xfId="0" applyFont="1" applyBorder="1">
      <alignment vertical="center"/>
    </xf>
    <xf numFmtId="0" fontId="6" fillId="0" borderId="0" xfId="0" applyFont="1" applyBorder="1" applyAlignment="1">
      <alignment horizontal="center" vertical="center"/>
    </xf>
    <xf numFmtId="38" fontId="0" fillId="2" borderId="49" xfId="1" applyFont="1" applyFill="1" applyBorder="1" applyAlignment="1">
      <alignment horizontal="center" vertical="center" wrapText="1"/>
    </xf>
    <xf numFmtId="38" fontId="0" fillId="2" borderId="54" xfId="1" applyFont="1" applyFill="1" applyBorder="1" applyAlignment="1">
      <alignment horizontal="center" vertical="center" wrapText="1"/>
    </xf>
    <xf numFmtId="38" fontId="5" fillId="0" borderId="30" xfId="1" applyFont="1" applyFill="1" applyBorder="1" applyAlignment="1">
      <alignment horizontal="center" vertical="center" wrapText="1"/>
    </xf>
    <xf numFmtId="38" fontId="0" fillId="2" borderId="46" xfId="1" applyFont="1" applyFill="1" applyBorder="1" applyAlignment="1">
      <alignment horizontal="center" vertical="center" wrapText="1"/>
    </xf>
    <xf numFmtId="38" fontId="0" fillId="2" borderId="33" xfId="1" applyFont="1" applyFill="1" applyBorder="1" applyAlignment="1">
      <alignment horizontal="center" vertical="center" wrapText="1"/>
    </xf>
    <xf numFmtId="38" fontId="0" fillId="3" borderId="58" xfId="1" applyFont="1" applyFill="1" applyBorder="1" applyAlignment="1">
      <alignment horizontal="center" vertical="center" wrapText="1"/>
    </xf>
    <xf numFmtId="38" fontId="0" fillId="3" borderId="59" xfId="1" applyFont="1" applyFill="1" applyBorder="1" applyAlignment="1">
      <alignment horizontal="center" vertical="center" wrapText="1"/>
    </xf>
    <xf numFmtId="38" fontId="6" fillId="3" borderId="61" xfId="1" applyFont="1" applyFill="1" applyBorder="1" applyAlignment="1">
      <alignment horizontal="center" vertical="center" wrapText="1"/>
    </xf>
    <xf numFmtId="0" fontId="9" fillId="0" borderId="0" xfId="0" applyFont="1" applyFill="1" applyBorder="1">
      <alignment vertical="center"/>
    </xf>
    <xf numFmtId="0" fontId="8" fillId="0" borderId="0" xfId="0" applyFont="1" applyFill="1" applyBorder="1">
      <alignment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0" xfId="0" applyFont="1" applyBorder="1">
      <alignment vertical="center"/>
    </xf>
    <xf numFmtId="0" fontId="0" fillId="0" borderId="0" xfId="0" applyFont="1" applyFill="1" applyBorder="1">
      <alignment vertical="center"/>
    </xf>
    <xf numFmtId="0" fontId="0" fillId="0" borderId="0" xfId="0" applyBorder="1" applyAlignment="1">
      <alignment vertical="center" wrapText="1"/>
    </xf>
    <xf numFmtId="0" fontId="0" fillId="0" borderId="0" xfId="0">
      <alignment vertical="center"/>
    </xf>
    <xf numFmtId="176" fontId="7" fillId="0" borderId="39" xfId="0" applyNumberFormat="1" applyFont="1" applyBorder="1" applyAlignment="1">
      <alignment horizontal="center" vertical="center"/>
    </xf>
    <xf numFmtId="0" fontId="0" fillId="0" borderId="27" xfId="0" applyBorder="1" applyAlignment="1">
      <alignment horizontal="center" vertical="center" wrapText="1"/>
    </xf>
    <xf numFmtId="9" fontId="7" fillId="0" borderId="39" xfId="0" applyNumberFormat="1" applyFont="1" applyBorder="1" applyAlignment="1">
      <alignment horizontal="center" vertical="center"/>
    </xf>
    <xf numFmtId="0" fontId="0" fillId="0" borderId="0" xfId="0">
      <alignment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xf>
    <xf numFmtId="0" fontId="10" fillId="0" borderId="0" xfId="0" applyFont="1">
      <alignment vertical="center"/>
    </xf>
    <xf numFmtId="0" fontId="0" fillId="0" borderId="0" xfId="0">
      <alignment vertical="center"/>
    </xf>
    <xf numFmtId="38" fontId="0" fillId="0" borderId="46" xfId="0" applyNumberFormat="1" applyBorder="1" applyAlignment="1">
      <alignment horizontal="center" vertical="center"/>
    </xf>
    <xf numFmtId="0" fontId="3" fillId="0" borderId="0" xfId="0" applyFont="1" applyFill="1" applyBorder="1">
      <alignment vertical="center"/>
    </xf>
    <xf numFmtId="0" fontId="11" fillId="0" borderId="0" xfId="0" applyFont="1" applyFill="1" applyBorder="1">
      <alignment vertical="center"/>
    </xf>
    <xf numFmtId="0" fontId="6" fillId="0" borderId="0" xfId="0" applyFont="1" applyBorder="1">
      <alignment vertical="center"/>
    </xf>
    <xf numFmtId="38" fontId="0" fillId="0" borderId="50" xfId="1" applyFont="1" applyFill="1" applyBorder="1" applyAlignment="1">
      <alignment horizontal="center"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3" fillId="0" borderId="72" xfId="0" applyFont="1" applyFill="1" applyBorder="1" applyAlignment="1">
      <alignment horizontal="center" vertical="center"/>
    </xf>
    <xf numFmtId="0" fontId="0" fillId="0" borderId="77" xfId="0" applyBorder="1" applyAlignment="1">
      <alignment horizontal="center" vertical="center"/>
    </xf>
    <xf numFmtId="0" fontId="0" fillId="0" borderId="0" xfId="0" applyAlignment="1">
      <alignment vertical="center" wrapText="1"/>
    </xf>
    <xf numFmtId="0" fontId="0" fillId="0" borderId="78" xfId="0" applyBorder="1" applyAlignment="1">
      <alignment horizontal="center" vertical="center"/>
    </xf>
    <xf numFmtId="0" fontId="3" fillId="0" borderId="9" xfId="0" applyFont="1" applyBorder="1" applyAlignment="1">
      <alignment vertical="center" wrapText="1"/>
    </xf>
    <xf numFmtId="0" fontId="3" fillId="0" borderId="26" xfId="0" applyFont="1" applyBorder="1" applyAlignment="1">
      <alignment vertical="center" wrapText="1"/>
    </xf>
    <xf numFmtId="0" fontId="3" fillId="0" borderId="70" xfId="0" applyFont="1" applyBorder="1">
      <alignment vertical="center"/>
    </xf>
    <xf numFmtId="0" fontId="14" fillId="0" borderId="0" xfId="0" applyFont="1" applyFill="1">
      <alignment vertical="center"/>
    </xf>
    <xf numFmtId="0" fontId="13" fillId="0" borderId="0" xfId="0" applyFont="1" applyBorder="1" applyAlignment="1">
      <alignment horizontal="left" vertical="center"/>
    </xf>
    <xf numFmtId="0" fontId="0" fillId="0" borderId="0" xfId="0" applyAlignment="1">
      <alignment vertical="center" wrapText="1"/>
    </xf>
    <xf numFmtId="0" fontId="6" fillId="0" borderId="0" xfId="0" applyFont="1" applyFill="1" applyBorder="1">
      <alignment vertical="center"/>
    </xf>
    <xf numFmtId="0" fontId="0" fillId="0" borderId="0" xfId="0" applyBorder="1" applyAlignment="1">
      <alignment vertical="center"/>
    </xf>
    <xf numFmtId="0" fontId="5" fillId="0" borderId="0" xfId="0" applyFont="1" applyBorder="1">
      <alignment vertical="center"/>
    </xf>
    <xf numFmtId="0" fontId="5" fillId="0" borderId="0" xfId="0" applyFont="1" applyFill="1" applyBorder="1">
      <alignment vertical="center"/>
    </xf>
    <xf numFmtId="0" fontId="15" fillId="0" borderId="0" xfId="0" applyFont="1" applyFill="1" applyBorder="1">
      <alignment vertical="center"/>
    </xf>
    <xf numFmtId="0" fontId="10" fillId="0" borderId="0" xfId="0" applyFont="1" applyAlignment="1">
      <alignment horizontal="center" vertical="center"/>
    </xf>
    <xf numFmtId="0" fontId="0" fillId="0" borderId="27" xfId="0" applyBorder="1" applyAlignment="1">
      <alignment horizontal="right" vertical="center"/>
    </xf>
    <xf numFmtId="0" fontId="0" fillId="0" borderId="0" xfId="0" applyAlignment="1">
      <alignment horizontal="left" vertical="top"/>
    </xf>
    <xf numFmtId="0" fontId="0" fillId="0" borderId="0" xfId="0" applyBorder="1" applyAlignment="1">
      <alignment vertical="center" wrapText="1"/>
    </xf>
    <xf numFmtId="9" fontId="7" fillId="0" borderId="0" xfId="0" applyNumberFormat="1" applyFont="1" applyBorder="1" applyAlignment="1">
      <alignment horizontal="center" vertical="center"/>
    </xf>
    <xf numFmtId="0" fontId="3" fillId="0" borderId="0" xfId="0" applyFont="1" applyBorder="1" applyAlignment="1">
      <alignment vertical="center"/>
    </xf>
    <xf numFmtId="0" fontId="3" fillId="0" borderId="0" xfId="0" applyFont="1" applyFill="1" applyBorder="1" applyAlignment="1">
      <alignment vertical="center"/>
    </xf>
    <xf numFmtId="0" fontId="0" fillId="0" borderId="81" xfId="0" applyBorder="1">
      <alignment vertical="center"/>
    </xf>
    <xf numFmtId="0" fontId="0" fillId="0" borderId="81" xfId="0" applyBorder="1" applyAlignment="1">
      <alignment horizontal="center" vertical="center" wrapText="1"/>
    </xf>
    <xf numFmtId="0" fontId="0" fillId="0" borderId="9" xfId="0" applyBorder="1">
      <alignment vertical="center"/>
    </xf>
    <xf numFmtId="0" fontId="0" fillId="0" borderId="82" xfId="0" applyBorder="1">
      <alignment vertical="center"/>
    </xf>
    <xf numFmtId="0" fontId="0" fillId="0" borderId="82" xfId="0" applyFont="1" applyBorder="1" applyAlignment="1">
      <alignment horizontal="center" vertical="center"/>
    </xf>
    <xf numFmtId="0" fontId="0" fillId="0" borderId="82" xfId="0" applyFont="1" applyBorder="1" applyAlignment="1">
      <alignment horizontal="left" vertical="center"/>
    </xf>
    <xf numFmtId="0" fontId="0" fillId="0" borderId="82" xfId="0" applyFont="1" applyBorder="1">
      <alignment vertical="center"/>
    </xf>
    <xf numFmtId="0" fontId="6" fillId="0" borderId="82" xfId="0" applyFont="1" applyBorder="1" applyAlignment="1">
      <alignment horizontal="center" vertical="center"/>
    </xf>
    <xf numFmtId="0" fontId="0" fillId="0" borderId="82" xfId="0" applyFont="1" applyFill="1" applyBorder="1">
      <alignment vertical="center"/>
    </xf>
    <xf numFmtId="0" fontId="9" fillId="0" borderId="82" xfId="0" applyFont="1" applyFill="1" applyBorder="1" applyAlignment="1">
      <alignment horizontal="center" vertical="center"/>
    </xf>
    <xf numFmtId="0" fontId="6" fillId="0" borderId="9" xfId="0" applyFont="1" applyBorder="1" applyAlignment="1">
      <alignment horizontal="left" vertical="center"/>
    </xf>
    <xf numFmtId="0" fontId="12" fillId="0" borderId="0" xfId="0" applyFont="1" applyAlignment="1">
      <alignment horizontal="left" vertical="center"/>
    </xf>
    <xf numFmtId="0" fontId="4" fillId="0" borderId="7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3" xfId="0" applyFont="1"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2" xfId="0" applyBorder="1" applyAlignment="1">
      <alignment horizontal="center" vertical="center"/>
    </xf>
    <xf numFmtId="0" fontId="0" fillId="0" borderId="89" xfId="0" applyBorder="1" applyAlignment="1">
      <alignment horizontal="center" vertical="center"/>
    </xf>
    <xf numFmtId="0" fontId="4" fillId="0" borderId="90" xfId="0" applyFont="1" applyBorder="1" applyAlignment="1">
      <alignment horizontal="center" vertical="center" wrapText="1"/>
    </xf>
    <xf numFmtId="0" fontId="4" fillId="0" borderId="74"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0" borderId="85" xfId="0" applyBorder="1" applyAlignment="1">
      <alignment horizontal="left" vertical="top"/>
    </xf>
    <xf numFmtId="0" fontId="0" fillId="0" borderId="84" xfId="0" applyBorder="1" applyAlignment="1">
      <alignment horizontal="left" vertical="top"/>
    </xf>
    <xf numFmtId="0" fontId="0" fillId="0" borderId="0" xfId="0" applyAlignment="1">
      <alignment vertical="center"/>
    </xf>
    <xf numFmtId="0" fontId="3" fillId="0" borderId="0" xfId="0" applyFont="1" applyBorder="1">
      <alignment vertical="center"/>
    </xf>
    <xf numFmtId="0" fontId="4" fillId="0" borderId="0" xfId="0" applyFont="1" applyBorder="1" applyAlignment="1">
      <alignment horizontal="center" vertical="center" wrapText="1"/>
    </xf>
    <xf numFmtId="0" fontId="0" fillId="0" borderId="0" xfId="0" applyBorder="1" applyAlignment="1">
      <alignment horizontal="right" vertical="center"/>
    </xf>
    <xf numFmtId="0" fontId="6" fillId="0" borderId="72" xfId="0" applyFont="1" applyBorder="1" applyAlignment="1">
      <alignment horizontal="center" vertical="center"/>
    </xf>
    <xf numFmtId="0" fontId="3" fillId="0" borderId="98" xfId="0" applyFont="1" applyBorder="1">
      <alignment vertical="center"/>
    </xf>
    <xf numFmtId="0" fontId="0" fillId="0" borderId="99" xfId="0" applyBorder="1" applyAlignment="1">
      <alignment horizontal="center" vertical="center"/>
    </xf>
    <xf numFmtId="0" fontId="0" fillId="0" borderId="100" xfId="0" applyBorder="1" applyAlignment="1">
      <alignment vertical="center" wrapText="1"/>
    </xf>
    <xf numFmtId="0" fontId="3" fillId="0" borderId="9" xfId="0" applyFont="1" applyBorder="1" applyAlignment="1">
      <alignment vertical="center"/>
    </xf>
    <xf numFmtId="0" fontId="3" fillId="0" borderId="26" xfId="0" applyFont="1" applyBorder="1" applyAlignment="1">
      <alignment vertical="center"/>
    </xf>
    <xf numFmtId="0" fontId="3" fillId="0" borderId="79" xfId="0" applyFont="1" applyBorder="1" applyAlignment="1">
      <alignment vertical="center"/>
    </xf>
    <xf numFmtId="0" fontId="3" fillId="0" borderId="37"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3" fillId="0" borderId="70" xfId="0" applyFont="1" applyBorder="1" applyAlignment="1">
      <alignment vertical="center"/>
    </xf>
    <xf numFmtId="178" fontId="0" fillId="0" borderId="33" xfId="1" applyNumberFormat="1" applyFont="1" applyBorder="1" applyAlignment="1">
      <alignment horizontal="center" vertical="center" wrapText="1"/>
    </xf>
    <xf numFmtId="38" fontId="0" fillId="2" borderId="59" xfId="1" applyFont="1" applyFill="1" applyBorder="1" applyAlignment="1">
      <alignment horizontal="center" vertical="center" wrapText="1"/>
    </xf>
    <xf numFmtId="0" fontId="16" fillId="0" borderId="0" xfId="0" applyFont="1" applyAlignment="1">
      <alignment vertical="center"/>
    </xf>
    <xf numFmtId="0" fontId="4" fillId="0" borderId="0" xfId="0" applyFont="1">
      <alignment vertical="center"/>
    </xf>
    <xf numFmtId="0" fontId="0"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top"/>
    </xf>
    <xf numFmtId="0" fontId="17" fillId="0" borderId="0" xfId="0" applyFont="1" applyAlignment="1">
      <alignment horizontal="justify" vertical="center"/>
    </xf>
    <xf numFmtId="0" fontId="17" fillId="0" borderId="0" xfId="0" applyFont="1" applyAlignment="1">
      <alignment vertical="center"/>
    </xf>
    <xf numFmtId="0" fontId="0" fillId="0" borderId="0" xfId="0" applyBorder="1" applyAlignment="1">
      <alignment vertical="center" wrapText="1"/>
    </xf>
    <xf numFmtId="0" fontId="6" fillId="0" borderId="0" xfId="0" applyFont="1" applyBorder="1" applyAlignment="1">
      <alignment horizontal="left" vertical="center"/>
    </xf>
    <xf numFmtId="0" fontId="0" fillId="0" borderId="9" xfId="0" applyBorder="1" applyAlignment="1">
      <alignment vertical="center"/>
    </xf>
    <xf numFmtId="0" fontId="0" fillId="0" borderId="16"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40" xfId="0" applyBorder="1" applyAlignment="1">
      <alignment vertical="center" wrapText="1"/>
    </xf>
    <xf numFmtId="0" fontId="0" fillId="0" borderId="5" xfId="0" applyBorder="1" applyAlignment="1">
      <alignment vertical="center" wrapText="1"/>
    </xf>
    <xf numFmtId="0" fontId="0" fillId="0" borderId="0" xfId="0"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38" fontId="0" fillId="0" borderId="11" xfId="1" applyFont="1" applyBorder="1" applyAlignment="1">
      <alignment horizontal="center" vertical="center" wrapText="1"/>
    </xf>
    <xf numFmtId="38" fontId="0" fillId="0" borderId="12" xfId="1" applyFont="1" applyBorder="1" applyAlignment="1">
      <alignment horizontal="center" vertical="center" wrapText="1"/>
    </xf>
    <xf numFmtId="38" fontId="0" fillId="0" borderId="80" xfId="1" applyFont="1" applyBorder="1" applyAlignment="1">
      <alignment horizontal="center" vertical="center" wrapText="1"/>
    </xf>
    <xf numFmtId="0" fontId="0" fillId="0" borderId="0" xfId="0"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71935881219141"/>
          <c:y val="0.17023524288853559"/>
          <c:w val="0.51991408442673526"/>
          <c:h val="0.66115018886267207"/>
        </c:manualLayout>
      </c:layout>
      <c:radarChart>
        <c:radarStyle val="marker"/>
        <c:varyColors val="0"/>
        <c:ser>
          <c:idx val="2"/>
          <c:order val="2"/>
          <c:tx>
            <c:strRef>
              <c:f>問診票!$AF$14</c:f>
              <c:strCache>
                <c:ptCount val="1"/>
                <c:pt idx="0">
                  <c:v>値</c:v>
                </c:pt>
              </c:strCache>
            </c:strRef>
          </c:tx>
          <c:spPr>
            <a:ln w="28575" cap="rnd">
              <a:solidFill>
                <a:schemeClr val="accent3"/>
              </a:solidFill>
              <a:round/>
            </a:ln>
            <a:effectLst/>
          </c:spPr>
          <c:marker>
            <c:symbol val="none"/>
          </c:marker>
          <c:cat>
            <c:strRef>
              <c:extLst>
                <c:ext xmlns:c15="http://schemas.microsoft.com/office/drawing/2012/chart" uri="{02D57815-91ED-43cb-92C2-25804820EDAC}">
                  <c15:fullRef>
                    <c15:sqref>問診票!$AC$17:$AC$52</c15:sqref>
                  </c15:fullRef>
                </c:ext>
              </c:extLst>
              <c:f>(問診票!$AC$17,問診票!$AC$22,問診票!$AC$27,問診票!$AC$32,問診票!$AC$37,問診票!$AC$42,問診票!$AC$47,問診票!$AC$52)</c:f>
              <c:strCache>
                <c:ptCount val="8"/>
                <c:pt idx="0">
                  <c:v>Ｆ８．放置・放任主義</c:v>
                </c:pt>
                <c:pt idx="1">
                  <c:v>Ｆ７．硬直的</c:v>
                </c:pt>
                <c:pt idx="2">
                  <c:v>Ｆ６．形式的・形骸的</c:v>
                </c:pt>
                <c:pt idx="3">
                  <c:v>Ｆ５．権力の集中</c:v>
                </c:pt>
                <c:pt idx="4">
                  <c:v>Ｆ４．仮装・隠ぺい</c:v>
                </c:pt>
                <c:pt idx="5">
                  <c:v>Ｆ３．リスク軽視</c:v>
                </c:pt>
                <c:pt idx="6">
                  <c:v>Ｆ２．コンプライアンス</c:v>
                </c:pt>
                <c:pt idx="7">
                  <c:v>Ｆ１．利益至上主義</c:v>
                </c:pt>
              </c:strCache>
            </c:strRef>
          </c:cat>
          <c:val>
            <c:numRef>
              <c:extLst>
                <c:ext xmlns:c15="http://schemas.microsoft.com/office/drawing/2012/chart" uri="{02D57815-91ED-43cb-92C2-25804820EDAC}">
                  <c15:fullRef>
                    <c15:sqref>問診票!$AF$17:$AF$52</c15:sqref>
                  </c15:fullRef>
                </c:ext>
              </c:extLst>
              <c:f>(問診票!$AF$17,問診票!$AF$22,問診票!$AF$27,問診票!$AF$32,問診票!$AF$37,問診票!$AF$42,問診票!$AF$47,問診票!$AF$52)</c:f>
              <c:numCache>
                <c:formatCode>0.00_ </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2264-4C16-B739-4898428A9844}"/>
            </c:ext>
          </c:extLst>
        </c:ser>
        <c:dLbls>
          <c:showLegendKey val="0"/>
          <c:showVal val="0"/>
          <c:showCatName val="0"/>
          <c:showSerName val="0"/>
          <c:showPercent val="0"/>
          <c:showBubbleSize val="0"/>
        </c:dLbls>
        <c:axId val="387542176"/>
        <c:axId val="387537472"/>
        <c:extLst>
          <c:ext xmlns:c15="http://schemas.microsoft.com/office/drawing/2012/chart" uri="{02D57815-91ED-43cb-92C2-25804820EDAC}">
            <c15:filteredRadarSeries>
              <c15:ser>
                <c:idx val="0"/>
                <c:order val="0"/>
                <c:tx>
                  <c:strRef>
                    <c:extLst>
                      <c:ext uri="{02D57815-91ED-43cb-92C2-25804820EDAC}">
                        <c15:formulaRef>
                          <c15:sqref>問診票!$AD$14</c15:sqref>
                        </c15:formulaRef>
                      </c:ext>
                    </c:extLst>
                    <c:strCache>
                      <c:ptCount val="1"/>
                      <c:pt idx="0">
                        <c:v>基準値</c:v>
                      </c:pt>
                    </c:strCache>
                  </c:strRef>
                </c:tx>
                <c:spPr>
                  <a:ln w="28575" cap="rnd">
                    <a:solidFill>
                      <a:schemeClr val="accent1"/>
                    </a:solidFill>
                    <a:round/>
                  </a:ln>
                  <a:effectLst/>
                </c:spPr>
                <c:marker>
                  <c:symbol val="none"/>
                </c:marker>
                <c:cat>
                  <c:strRef>
                    <c:extLst>
                      <c:ext uri="{02D57815-91ED-43cb-92C2-25804820EDAC}">
                        <c15:fullRef>
                          <c15:sqref>問診票!$AC$17:$AC$52</c15:sqref>
                        </c15:fullRef>
                        <c15:formulaRef>
                          <c15:sqref>(問診票!$AC$17,問診票!$AC$22,問診票!$AC$27,問診票!$AC$32,問診票!$AC$37,問診票!$AC$42,問診票!$AC$47,問診票!$AC$52)</c15:sqref>
                        </c15:formulaRef>
                      </c:ext>
                    </c:extLst>
                    <c:strCache>
                      <c:ptCount val="8"/>
                      <c:pt idx="0">
                        <c:v>Ｆ８．放置・放任主義</c:v>
                      </c:pt>
                      <c:pt idx="1">
                        <c:v>Ｆ７．硬直的</c:v>
                      </c:pt>
                      <c:pt idx="2">
                        <c:v>Ｆ６．形式的・形骸的</c:v>
                      </c:pt>
                      <c:pt idx="3">
                        <c:v>Ｆ５．権力の集中</c:v>
                      </c:pt>
                      <c:pt idx="4">
                        <c:v>Ｆ４．仮装・隠ぺい</c:v>
                      </c:pt>
                      <c:pt idx="5">
                        <c:v>Ｆ３．リスク軽視</c:v>
                      </c:pt>
                      <c:pt idx="6">
                        <c:v>Ｆ２．コンプライアンス</c:v>
                      </c:pt>
                      <c:pt idx="7">
                        <c:v>Ｆ１．利益至上主義</c:v>
                      </c:pt>
                    </c:strCache>
                  </c:strRef>
                </c:cat>
                <c:val>
                  <c:numRef>
                    <c:extLst>
                      <c:ext uri="{02D57815-91ED-43cb-92C2-25804820EDAC}">
                        <c15:fullRef>
                          <c15:sqref>問診票!$AD$17:$AD$52</c15:sqref>
                        </c15:fullRef>
                        <c15:formulaRef>
                          <c15:sqref>(問診票!$AD$17,問診票!$AD$22,問診票!$AD$27,問診票!$AD$32,問診票!$AD$37,問診票!$AD$42,問診票!$AD$47,問診票!$AD$52)</c15:sqref>
                        </c15:formulaRef>
                      </c:ext>
                    </c:extLst>
                    <c:numCache>
                      <c:formatCode>General</c:formatCode>
                      <c:ptCount val="8"/>
                      <c:pt idx="0" formatCode="#,##0_);[Red]\(#,##0\)">
                        <c:v>0</c:v>
                      </c:pt>
                      <c:pt idx="1" formatCode="#,##0_);[Red]\(#,##0\)">
                        <c:v>0</c:v>
                      </c:pt>
                      <c:pt idx="2" formatCode="#,##0_);[Red]\(#,##0\)">
                        <c:v>0</c:v>
                      </c:pt>
                      <c:pt idx="3" formatCode="#,##0_);[Red]\(#,##0\)">
                        <c:v>0</c:v>
                      </c:pt>
                      <c:pt idx="4" formatCode="#,##0_);[Red]\(#,##0\)">
                        <c:v>0</c:v>
                      </c:pt>
                      <c:pt idx="5" formatCode="#,##0_);[Red]\(#,##0\)">
                        <c:v>0</c:v>
                      </c:pt>
                      <c:pt idx="6" formatCode="#,##0_);[Red]\(#,##0\)">
                        <c:v>0</c:v>
                      </c:pt>
                      <c:pt idx="7" formatCode="#,##0_);[Red]\(#,##0\)">
                        <c:v>0</c:v>
                      </c:pt>
                    </c:numCache>
                  </c:numRef>
                </c:val>
                <c:extLst>
                  <c:ext xmlns:c16="http://schemas.microsoft.com/office/drawing/2014/chart" uri="{C3380CC4-5D6E-409C-BE32-E72D297353CC}">
                    <c16:uniqueId val="{00000001-2264-4C16-B739-4898428A9844}"/>
                  </c:ext>
                </c:extLst>
              </c15:ser>
            </c15:filteredRadarSeries>
            <c15:filteredRadarSeries>
              <c15:ser>
                <c:idx val="1"/>
                <c:order val="1"/>
                <c:tx>
                  <c:strRef>
                    <c:extLst xmlns:c15="http://schemas.microsoft.com/office/drawing/2012/chart">
                      <c:ext xmlns:c15="http://schemas.microsoft.com/office/drawing/2012/chart" uri="{02D57815-91ED-43cb-92C2-25804820EDAC}">
                        <c15:formulaRef>
                          <c15:sqref>問診票!$AE$14</c15:sqref>
                        </c15:formulaRef>
                      </c:ext>
                    </c:extLst>
                    <c:strCache>
                      <c:ptCount val="1"/>
                      <c:pt idx="0">
                        <c:v>結果</c:v>
                      </c:pt>
                    </c:strCache>
                  </c:strRef>
                </c:tx>
                <c:spPr>
                  <a:ln w="28575" cap="rnd">
                    <a:solidFill>
                      <a:schemeClr val="accent2"/>
                    </a:solidFill>
                    <a:round/>
                  </a:ln>
                  <a:effectLst/>
                </c:spPr>
                <c:marker>
                  <c:symbol val="none"/>
                </c:marker>
                <c:cat>
                  <c:strRef>
                    <c:extLst>
                      <c:ext xmlns:c15="http://schemas.microsoft.com/office/drawing/2012/chart" uri="{02D57815-91ED-43cb-92C2-25804820EDAC}">
                        <c15:fullRef>
                          <c15:sqref>問診票!$AC$17:$AC$52</c15:sqref>
                        </c15:fullRef>
                        <c15:formulaRef>
                          <c15:sqref>(問診票!$AC$17,問診票!$AC$22,問診票!$AC$27,問診票!$AC$32,問診票!$AC$37,問診票!$AC$42,問診票!$AC$47,問診票!$AC$52)</c15:sqref>
                        </c15:formulaRef>
                      </c:ext>
                    </c:extLst>
                    <c:strCache>
                      <c:ptCount val="8"/>
                      <c:pt idx="0">
                        <c:v>Ｆ８．放置・放任主義</c:v>
                      </c:pt>
                      <c:pt idx="1">
                        <c:v>Ｆ７．硬直的</c:v>
                      </c:pt>
                      <c:pt idx="2">
                        <c:v>Ｆ６．形式的・形骸的</c:v>
                      </c:pt>
                      <c:pt idx="3">
                        <c:v>Ｆ５．権力の集中</c:v>
                      </c:pt>
                      <c:pt idx="4">
                        <c:v>Ｆ４．仮装・隠ぺい</c:v>
                      </c:pt>
                      <c:pt idx="5">
                        <c:v>Ｆ３．リスク軽視</c:v>
                      </c:pt>
                      <c:pt idx="6">
                        <c:v>Ｆ２．コンプライアンス</c:v>
                      </c:pt>
                      <c:pt idx="7">
                        <c:v>Ｆ１．利益至上主義</c:v>
                      </c:pt>
                    </c:strCache>
                  </c:strRef>
                </c:cat>
                <c:val>
                  <c:numRef>
                    <c:extLst>
                      <c:ext xmlns:c15="http://schemas.microsoft.com/office/drawing/2012/chart" uri="{02D57815-91ED-43cb-92C2-25804820EDAC}">
                        <c15:fullRef>
                          <c15:sqref>問診票!$AE$17:$AE$52</c15:sqref>
                        </c15:fullRef>
                        <c15:formulaRef>
                          <c15:sqref>(問診票!$AE$17,問診票!$AE$22,問診票!$AE$27,問診票!$AE$32,問診票!$AE$37,問診票!$AE$42,問診票!$AE$47,問診票!$AE$52)</c15:sqref>
                        </c15:formulaRef>
                      </c:ext>
                    </c:extLst>
                    <c:numCache>
                      <c:formatCode>0.0_);[Red]\(0.0\)</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2-2264-4C16-B739-4898428A9844}"/>
                  </c:ext>
                </c:extLst>
              </c15:ser>
            </c15:filteredRadarSeries>
          </c:ext>
        </c:extLst>
      </c:radarChart>
      <c:catAx>
        <c:axId val="38754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50" b="0" i="0" u="none" strike="noStrike" kern="1200" baseline="0">
                <a:solidFill>
                  <a:schemeClr val="tx1">
                    <a:lumMod val="65000"/>
                    <a:lumOff val="35000"/>
                  </a:schemeClr>
                </a:solidFill>
                <a:latin typeface="+mn-lt"/>
                <a:ea typeface="+mn-ea"/>
                <a:cs typeface="+mn-cs"/>
              </a:defRPr>
            </a:pPr>
            <a:endParaRPr lang="ja-JP"/>
          </a:p>
        </c:txPr>
        <c:crossAx val="387537472"/>
        <c:crosses val="autoZero"/>
        <c:auto val="1"/>
        <c:lblAlgn val="ctr"/>
        <c:lblOffset val="100"/>
        <c:noMultiLvlLbl val="0"/>
      </c:catAx>
      <c:valAx>
        <c:axId val="387537472"/>
        <c:scaling>
          <c:orientation val="minMax"/>
          <c:max val="1"/>
        </c:scaling>
        <c:delete val="1"/>
        <c:axPos val="l"/>
        <c:majorGridlines>
          <c:spPr>
            <a:ln w="9525" cap="flat" cmpd="sng" algn="ctr">
              <a:solidFill>
                <a:schemeClr val="tx1">
                  <a:lumMod val="15000"/>
                  <a:lumOff val="85000"/>
                </a:schemeClr>
              </a:solidFill>
              <a:round/>
            </a:ln>
            <a:effectLst/>
          </c:spPr>
        </c:majorGridlines>
        <c:numFmt formatCode="0.00_ " sourceLinked="1"/>
        <c:majorTickMark val="none"/>
        <c:minorTickMark val="none"/>
        <c:tickLblPos val="nextTo"/>
        <c:crossAx val="387542176"/>
        <c:crosses val="autoZero"/>
        <c:crossBetween val="between"/>
        <c:majorUnit val="0.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27</xdr:col>
      <xdr:colOff>262424</xdr:colOff>
      <xdr:row>1</xdr:row>
      <xdr:rowOff>29158</xdr:rowOff>
    </xdr:from>
    <xdr:to>
      <xdr:col>33</xdr:col>
      <xdr:colOff>19437</xdr:colOff>
      <xdr:row>10</xdr:row>
      <xdr:rowOff>174947</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41</xdr:col>
      <xdr:colOff>0</xdr:colOff>
      <xdr:row>29</xdr:row>
      <xdr:rowOff>106913</xdr:rowOff>
    </xdr:from>
    <xdr:ext cx="184731" cy="264560"/>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9595536"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9595536"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9595536"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9595536"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9595536"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29</xdr:row>
      <xdr:rowOff>106913</xdr:rowOff>
    </xdr:from>
    <xdr:ext cx="184731" cy="264560"/>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9595536"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9595536"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9595536"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9595536"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9595536"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9595536"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9595536"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9595536"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41</xdr:col>
      <xdr:colOff>0</xdr:colOff>
      <xdr:row>30</xdr:row>
      <xdr:rowOff>106913</xdr:rowOff>
    </xdr:from>
    <xdr:ext cx="184731" cy="264560"/>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29595536"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29</xdr:row>
      <xdr:rowOff>106913</xdr:rowOff>
    </xdr:from>
    <xdr:ext cx="184731" cy="264560"/>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9867679"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30</xdr:row>
      <xdr:rowOff>106913</xdr:rowOff>
    </xdr:from>
    <xdr:ext cx="184731" cy="264560"/>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9867679"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27</xdr:row>
      <xdr:rowOff>106913</xdr:rowOff>
    </xdr:from>
    <xdr:ext cx="184731" cy="264560"/>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27</xdr:row>
      <xdr:rowOff>106913</xdr:rowOff>
    </xdr:from>
    <xdr:ext cx="184731" cy="264560"/>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27</xdr:row>
      <xdr:rowOff>106913</xdr:rowOff>
    </xdr:from>
    <xdr:ext cx="184731" cy="264560"/>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27</xdr:row>
      <xdr:rowOff>106913</xdr:rowOff>
    </xdr:from>
    <xdr:ext cx="184731" cy="264560"/>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27</xdr:row>
      <xdr:rowOff>106913</xdr:rowOff>
    </xdr:from>
    <xdr:ext cx="184731" cy="264560"/>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27</xdr:row>
      <xdr:rowOff>106913</xdr:rowOff>
    </xdr:from>
    <xdr:ext cx="184731" cy="264560"/>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27</xdr:row>
      <xdr:rowOff>106913</xdr:rowOff>
    </xdr:from>
    <xdr:ext cx="184731" cy="264560"/>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27</xdr:row>
      <xdr:rowOff>106913</xdr:rowOff>
    </xdr:from>
    <xdr:ext cx="184731" cy="264560"/>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30139821" y="652170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28</xdr:row>
      <xdr:rowOff>106913</xdr:rowOff>
    </xdr:from>
    <xdr:ext cx="184731" cy="264560"/>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28</xdr:row>
      <xdr:rowOff>106913</xdr:rowOff>
    </xdr:from>
    <xdr:ext cx="184731" cy="264560"/>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28</xdr:row>
      <xdr:rowOff>106913</xdr:rowOff>
    </xdr:from>
    <xdr:ext cx="184731" cy="264560"/>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28</xdr:row>
      <xdr:rowOff>106913</xdr:rowOff>
    </xdr:from>
    <xdr:ext cx="184731" cy="264560"/>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28</xdr:row>
      <xdr:rowOff>106913</xdr:rowOff>
    </xdr:from>
    <xdr:ext cx="184731" cy="264560"/>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28</xdr:row>
      <xdr:rowOff>106913</xdr:rowOff>
    </xdr:from>
    <xdr:ext cx="184731" cy="264560"/>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42</xdr:col>
      <xdr:colOff>0</xdr:colOff>
      <xdr:row>28</xdr:row>
      <xdr:rowOff>106913</xdr:rowOff>
    </xdr:from>
    <xdr:ext cx="184731" cy="264560"/>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0139821" y="669665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27</xdr:row>
      <xdr:rowOff>106913</xdr:rowOff>
    </xdr:from>
    <xdr:ext cx="184731" cy="264560"/>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60769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27</xdr:row>
      <xdr:rowOff>106913</xdr:rowOff>
    </xdr:from>
    <xdr:ext cx="184731" cy="264560"/>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60769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27</xdr:row>
      <xdr:rowOff>106913</xdr:rowOff>
    </xdr:from>
    <xdr:ext cx="184731" cy="264560"/>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60769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27</xdr:row>
      <xdr:rowOff>106913</xdr:rowOff>
    </xdr:from>
    <xdr:ext cx="184731" cy="264560"/>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60769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27</xdr:row>
      <xdr:rowOff>106913</xdr:rowOff>
    </xdr:from>
    <xdr:ext cx="184731" cy="264560"/>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60769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27</xdr:row>
      <xdr:rowOff>106913</xdr:rowOff>
    </xdr:from>
    <xdr:ext cx="184731" cy="264560"/>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60769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27</xdr:row>
      <xdr:rowOff>106913</xdr:rowOff>
    </xdr:from>
    <xdr:ext cx="184731" cy="264560"/>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60769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27</xdr:row>
      <xdr:rowOff>106913</xdr:rowOff>
    </xdr:from>
    <xdr:ext cx="184731" cy="264560"/>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60769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28</xdr:row>
      <xdr:rowOff>106913</xdr:rowOff>
    </xdr:from>
    <xdr:ext cx="184731" cy="264560"/>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0769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28</xdr:row>
      <xdr:rowOff>106913</xdr:rowOff>
    </xdr:from>
    <xdr:ext cx="184731" cy="264560"/>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60769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28</xdr:row>
      <xdr:rowOff>106913</xdr:rowOff>
    </xdr:from>
    <xdr:ext cx="184731" cy="264560"/>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60769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28</xdr:row>
      <xdr:rowOff>106913</xdr:rowOff>
    </xdr:from>
    <xdr:ext cx="184731" cy="264560"/>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60769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28</xdr:row>
      <xdr:rowOff>106913</xdr:rowOff>
    </xdr:from>
    <xdr:ext cx="184731" cy="264560"/>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60769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28</xdr:row>
      <xdr:rowOff>106913</xdr:rowOff>
    </xdr:from>
    <xdr:ext cx="184731" cy="264560"/>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60769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28</xdr:row>
      <xdr:rowOff>106913</xdr:rowOff>
    </xdr:from>
    <xdr:ext cx="184731" cy="264560"/>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60769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63</xdr:col>
      <xdr:colOff>0</xdr:colOff>
      <xdr:row>28</xdr:row>
      <xdr:rowOff>106913</xdr:rowOff>
    </xdr:from>
    <xdr:ext cx="184731" cy="264560"/>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60769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27</xdr:row>
      <xdr:rowOff>106913</xdr:rowOff>
    </xdr:from>
    <xdr:ext cx="184731" cy="264560"/>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31470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27</xdr:row>
      <xdr:rowOff>106913</xdr:rowOff>
    </xdr:from>
    <xdr:ext cx="184731" cy="264560"/>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31470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27</xdr:row>
      <xdr:rowOff>106913</xdr:rowOff>
    </xdr:from>
    <xdr:ext cx="184731" cy="264560"/>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31470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27</xdr:row>
      <xdr:rowOff>106913</xdr:rowOff>
    </xdr:from>
    <xdr:ext cx="184731" cy="264560"/>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31470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27</xdr:row>
      <xdr:rowOff>106913</xdr:rowOff>
    </xdr:from>
    <xdr:ext cx="184731" cy="264560"/>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31470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27</xdr:row>
      <xdr:rowOff>106913</xdr:rowOff>
    </xdr:from>
    <xdr:ext cx="184731" cy="264560"/>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31470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27</xdr:row>
      <xdr:rowOff>106913</xdr:rowOff>
    </xdr:from>
    <xdr:ext cx="184731" cy="264560"/>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31470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27</xdr:row>
      <xdr:rowOff>106913</xdr:rowOff>
    </xdr:from>
    <xdr:ext cx="184731" cy="264560"/>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31470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28</xdr:row>
      <xdr:rowOff>106913</xdr:rowOff>
    </xdr:from>
    <xdr:ext cx="184731" cy="264560"/>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31470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28</xdr:row>
      <xdr:rowOff>106913</xdr:rowOff>
    </xdr:from>
    <xdr:ext cx="184731" cy="264560"/>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31470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28</xdr:row>
      <xdr:rowOff>106913</xdr:rowOff>
    </xdr:from>
    <xdr:ext cx="184731" cy="264560"/>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31470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28</xdr:row>
      <xdr:rowOff>106913</xdr:rowOff>
    </xdr:from>
    <xdr:ext cx="184731" cy="264560"/>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31470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28</xdr:row>
      <xdr:rowOff>106913</xdr:rowOff>
    </xdr:from>
    <xdr:ext cx="184731" cy="264560"/>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31470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28</xdr:row>
      <xdr:rowOff>106913</xdr:rowOff>
    </xdr:from>
    <xdr:ext cx="184731" cy="264560"/>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31470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28</xdr:row>
      <xdr:rowOff>106913</xdr:rowOff>
    </xdr:from>
    <xdr:ext cx="184731" cy="264560"/>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31470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53</xdr:col>
      <xdr:colOff>0</xdr:colOff>
      <xdr:row>28</xdr:row>
      <xdr:rowOff>106913</xdr:rowOff>
    </xdr:from>
    <xdr:ext cx="184731" cy="264560"/>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31470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27</xdr:row>
      <xdr:rowOff>106913</xdr:rowOff>
    </xdr:from>
    <xdr:ext cx="184731" cy="264560"/>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3590925"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54</xdr:col>
      <xdr:colOff>0</xdr:colOff>
      <xdr:row>28</xdr:row>
      <xdr:rowOff>106913</xdr:rowOff>
    </xdr:from>
    <xdr:ext cx="184731" cy="264560"/>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3590925"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27</xdr:row>
      <xdr:rowOff>106913</xdr:rowOff>
    </xdr:from>
    <xdr:ext cx="184731" cy="264560"/>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3867150" y="5421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55</xdr:col>
      <xdr:colOff>0</xdr:colOff>
      <xdr:row>28</xdr:row>
      <xdr:rowOff>106913</xdr:rowOff>
    </xdr:from>
    <xdr:ext cx="184731" cy="264560"/>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3867150" y="55933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41</xdr:col>
      <xdr:colOff>38878</xdr:colOff>
      <xdr:row>4</xdr:row>
      <xdr:rowOff>19439</xdr:rowOff>
    </xdr:from>
    <xdr:to>
      <xdr:col>41</xdr:col>
      <xdr:colOff>252703</xdr:colOff>
      <xdr:row>15</xdr:row>
      <xdr:rowOff>0</xdr:rowOff>
    </xdr:to>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16134184" y="1341276"/>
          <a:ext cx="213825" cy="1905000"/>
        </a:xfrm>
        <a:prstGeom prst="rect">
          <a:avLst/>
        </a:prstGeom>
        <a:solidFill>
          <a:schemeClr val="lt1"/>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動機</a:t>
          </a:r>
        </a:p>
      </xdr:txBody>
    </xdr:sp>
    <xdr:clientData/>
  </xdr:twoCellAnchor>
  <xdr:twoCellAnchor>
    <xdr:from>
      <xdr:col>42</xdr:col>
      <xdr:colOff>38882</xdr:colOff>
      <xdr:row>10</xdr:row>
      <xdr:rowOff>29158</xdr:rowOff>
    </xdr:from>
    <xdr:to>
      <xdr:col>43</xdr:col>
      <xdr:colOff>19443</xdr:colOff>
      <xdr:row>46</xdr:row>
      <xdr:rowOff>9719</xdr:rowOff>
    </xdr:to>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16406331" y="2400689"/>
          <a:ext cx="252704" cy="6278724"/>
        </a:xfrm>
        <a:prstGeom prst="rect">
          <a:avLst/>
        </a:prstGeom>
        <a:solidFill>
          <a:schemeClr val="lt1"/>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機会</a:t>
          </a:r>
        </a:p>
      </xdr:txBody>
    </xdr:sp>
    <xdr:clientData/>
  </xdr:twoCellAnchor>
  <xdr:twoCellAnchor>
    <xdr:from>
      <xdr:col>41</xdr:col>
      <xdr:colOff>19439</xdr:colOff>
      <xdr:row>40</xdr:row>
      <xdr:rowOff>0</xdr:rowOff>
    </xdr:from>
    <xdr:to>
      <xdr:col>41</xdr:col>
      <xdr:colOff>252705</xdr:colOff>
      <xdr:row>51</xdr:row>
      <xdr:rowOff>97195</xdr:rowOff>
    </xdr:to>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19439" y="7543800"/>
          <a:ext cx="233266" cy="1983145"/>
        </a:xfrm>
        <a:prstGeom prst="rect">
          <a:avLst/>
        </a:prstGeom>
        <a:solidFill>
          <a:schemeClr val="lt1"/>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正当化</a:t>
          </a:r>
        </a:p>
      </xdr:txBody>
    </xdr:sp>
    <xdr:clientData/>
  </xdr:twoCellAnchor>
  <xdr:twoCellAnchor>
    <xdr:from>
      <xdr:col>61</xdr:col>
      <xdr:colOff>9722</xdr:colOff>
      <xdr:row>4</xdr:row>
      <xdr:rowOff>48598</xdr:rowOff>
    </xdr:from>
    <xdr:to>
      <xdr:col>62</xdr:col>
      <xdr:colOff>9720</xdr:colOff>
      <xdr:row>39</xdr:row>
      <xdr:rowOff>165231</xdr:rowOff>
    </xdr:to>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534222" y="1420198"/>
          <a:ext cx="276223" cy="6117383"/>
        </a:xfrm>
        <a:prstGeom prst="rect">
          <a:avLst/>
        </a:prstGeom>
        <a:solidFill>
          <a:schemeClr val="lt1"/>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経営者の資質</a:t>
          </a:r>
        </a:p>
      </xdr:txBody>
    </xdr:sp>
    <xdr:clientData/>
  </xdr:twoCellAnchor>
  <xdr:twoCellAnchor>
    <xdr:from>
      <xdr:col>59</xdr:col>
      <xdr:colOff>174948</xdr:colOff>
      <xdr:row>4</xdr:row>
      <xdr:rowOff>29158</xdr:rowOff>
    </xdr:from>
    <xdr:to>
      <xdr:col>60</xdr:col>
      <xdr:colOff>155511</xdr:colOff>
      <xdr:row>21</xdr:row>
      <xdr:rowOff>116633</xdr:rowOff>
    </xdr:to>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146998" y="1400758"/>
          <a:ext cx="256788" cy="3002125"/>
        </a:xfrm>
        <a:prstGeom prst="rect">
          <a:avLst/>
        </a:prstGeom>
        <a:solidFill>
          <a:schemeClr val="lt1"/>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制度</a:t>
          </a:r>
        </a:p>
      </xdr:txBody>
    </xdr:sp>
    <xdr:clientData/>
  </xdr:twoCellAnchor>
  <xdr:twoCellAnchor>
    <xdr:from>
      <xdr:col>62</xdr:col>
      <xdr:colOff>132963</xdr:colOff>
      <xdr:row>4</xdr:row>
      <xdr:rowOff>48596</xdr:rowOff>
    </xdr:from>
    <xdr:to>
      <xdr:col>63</xdr:col>
      <xdr:colOff>113523</xdr:colOff>
      <xdr:row>51</xdr:row>
      <xdr:rowOff>106912</xdr:rowOff>
    </xdr:to>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933688" y="1420196"/>
          <a:ext cx="256785" cy="8116466"/>
        </a:xfrm>
        <a:prstGeom prst="rect">
          <a:avLst/>
        </a:prstGeom>
        <a:solidFill>
          <a:schemeClr val="lt1"/>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運用</a:t>
          </a:r>
        </a:p>
      </xdr:txBody>
    </xdr:sp>
    <xdr:clientData/>
  </xdr:twoCellAnchor>
  <xdr:twoCellAnchor>
    <xdr:from>
      <xdr:col>59</xdr:col>
      <xdr:colOff>165228</xdr:colOff>
      <xdr:row>42</xdr:row>
      <xdr:rowOff>29159</xdr:rowOff>
    </xdr:from>
    <xdr:to>
      <xdr:col>60</xdr:col>
      <xdr:colOff>145790</xdr:colOff>
      <xdr:row>51</xdr:row>
      <xdr:rowOff>106914</xdr:rowOff>
    </xdr:to>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137278" y="7915859"/>
          <a:ext cx="256787" cy="1620805"/>
        </a:xfrm>
        <a:prstGeom prst="rect">
          <a:avLst/>
        </a:prstGeom>
        <a:solidFill>
          <a:schemeClr val="lt1"/>
        </a:solidFill>
        <a:ln w="9525" cmpd="sng">
          <a:solidFill>
            <a:sysClr val="windowText" lastClr="00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t>倫理教育</a:t>
          </a:r>
        </a:p>
      </xdr:txBody>
    </xdr:sp>
    <xdr:clientData/>
  </xdr:twoCellAnchor>
  <xdr:twoCellAnchor>
    <xdr:from>
      <xdr:col>41</xdr:col>
      <xdr:colOff>38877</xdr:colOff>
      <xdr:row>1</xdr:row>
      <xdr:rowOff>68036</xdr:rowOff>
    </xdr:from>
    <xdr:to>
      <xdr:col>45</xdr:col>
      <xdr:colOff>272141</xdr:colOff>
      <xdr:row>2</xdr:row>
      <xdr:rowOff>87475</xdr:rowOff>
    </xdr:to>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16134183" y="340179"/>
          <a:ext cx="1321836" cy="6997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不正の３要素</a:t>
          </a:r>
          <a:r>
            <a:rPr kumimoji="1" lang="ja-JP" altLang="en-US" sz="1100">
              <a:solidFill>
                <a:schemeClr val="dk1"/>
              </a:solidFill>
              <a:effectLst/>
              <a:latin typeface="+mn-lt"/>
              <a:ea typeface="+mn-ea"/>
              <a:cs typeface="+mn-cs"/>
            </a:rPr>
            <a:t>と</a:t>
          </a:r>
        </a:p>
        <a:p>
          <a:r>
            <a:rPr kumimoji="1" lang="ja-JP" altLang="en-US" sz="1100"/>
            <a:t>不正に至る病との</a:t>
          </a:r>
        </a:p>
        <a:p>
          <a:r>
            <a:rPr kumimoji="1" lang="ja-JP" altLang="en-US" sz="1100"/>
            <a:t>因果関係</a:t>
          </a:r>
        </a:p>
      </xdr:txBody>
    </xdr:sp>
    <xdr:clientData/>
  </xdr:twoCellAnchor>
  <xdr:twoCellAnchor>
    <xdr:from>
      <xdr:col>59</xdr:col>
      <xdr:colOff>116631</xdr:colOff>
      <xdr:row>1</xdr:row>
      <xdr:rowOff>77755</xdr:rowOff>
    </xdr:from>
    <xdr:to>
      <xdr:col>63</xdr:col>
      <xdr:colOff>242985</xdr:colOff>
      <xdr:row>2</xdr:row>
      <xdr:rowOff>126352</xdr:rowOff>
    </xdr:to>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21110509" y="349898"/>
          <a:ext cx="1214925" cy="7289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不正を防ぐ</a:t>
          </a:r>
        </a:p>
        <a:p>
          <a:r>
            <a:rPr kumimoji="1" lang="ja-JP" altLang="en-US" sz="1100"/>
            <a:t>三位一体の改革</a:t>
          </a:r>
        </a:p>
        <a:p>
          <a:r>
            <a:rPr kumimoji="1" lang="ja-JP" altLang="en-US" sz="1100"/>
            <a:t>との関係</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37</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038475"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038475"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038475"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038475"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038475"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038475"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038475"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3038475"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038475"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038475"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038475"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038475"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3038475"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3038475"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3038475"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5</xdr:col>
      <xdr:colOff>0</xdr:colOff>
      <xdr:row>37</xdr:row>
      <xdr:rowOff>0</xdr:rowOff>
    </xdr:from>
    <xdr:ext cx="184731" cy="264560"/>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038475"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314700" y="2239541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oneCellAnchor>
    <xdr:from>
      <xdr:col>6</xdr:col>
      <xdr:colOff>0</xdr:colOff>
      <xdr:row>37</xdr:row>
      <xdr:rowOff>0</xdr:rowOff>
    </xdr:from>
    <xdr:ext cx="184731" cy="264560"/>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314700" y="225668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67"/>
  <sheetViews>
    <sheetView showGridLines="0" tabSelected="1" topLeftCell="AA1" zoomScale="98" zoomScaleNormal="98" workbookViewId="0">
      <selection activeCell="AJ2" sqref="AJ2"/>
    </sheetView>
  </sheetViews>
  <sheetFormatPr defaultRowHeight="13.5" outlineLevelCol="1" x14ac:dyDescent="0.15"/>
  <cols>
    <col min="2" max="2" width="4.25" customWidth="1"/>
    <col min="3" max="3" width="56.25" customWidth="1"/>
    <col min="4" max="9" width="5.625" customWidth="1"/>
    <col min="10" max="26" width="3.625" hidden="1" customWidth="1" outlineLevel="1"/>
    <col min="27" max="27" width="3.625" style="139" customWidth="1" collapsed="1"/>
    <col min="28" max="28" width="3.75" style="139" customWidth="1"/>
    <col min="29" max="29" width="15.875" customWidth="1"/>
    <col min="30" max="33" width="6.625" customWidth="1"/>
    <col min="34" max="37" width="9" customWidth="1"/>
    <col min="38" max="38" width="9.75" customWidth="1"/>
    <col min="39" max="39" width="9" customWidth="1"/>
    <col min="40" max="40" width="3.5" style="139" customWidth="1"/>
    <col min="41" max="41" width="9" hidden="1" customWidth="1" outlineLevel="1"/>
    <col min="42" max="42" width="3.625" customWidth="1" collapsed="1"/>
    <col min="43" max="65" width="3.625" customWidth="1"/>
  </cols>
  <sheetData>
    <row r="1" spans="1:64" ht="21.75" customHeight="1" thickBot="1" x14ac:dyDescent="0.2">
      <c r="A1" t="s">
        <v>92</v>
      </c>
      <c r="C1" s="166" t="s">
        <v>193</v>
      </c>
      <c r="D1" t="s">
        <v>234</v>
      </c>
      <c r="E1" s="173"/>
      <c r="F1" s="174"/>
      <c r="G1" s="174"/>
      <c r="H1" s="174"/>
      <c r="I1" s="174"/>
      <c r="M1" s="39"/>
      <c r="N1" s="39"/>
      <c r="O1" s="39"/>
      <c r="P1" s="39"/>
      <c r="Q1" s="39"/>
      <c r="R1" s="39"/>
      <c r="S1" s="39"/>
      <c r="T1" s="39"/>
      <c r="U1" s="39"/>
      <c r="V1" s="39"/>
      <c r="AC1" s="158" t="str">
        <f>C1</f>
        <v>貴社</v>
      </c>
      <c r="AI1" s="138" t="s">
        <v>114</v>
      </c>
      <c r="AK1" s="137" t="s">
        <v>115</v>
      </c>
      <c r="AN1" s="3"/>
      <c r="AO1" s="139"/>
      <c r="AP1" s="139"/>
      <c r="AQ1" s="139"/>
      <c r="AR1" s="228" t="s">
        <v>194</v>
      </c>
      <c r="AS1" s="139"/>
      <c r="AT1" s="139"/>
      <c r="AU1" s="139"/>
      <c r="AV1" s="139"/>
      <c r="AW1" s="139"/>
      <c r="AX1" s="139"/>
      <c r="AY1" s="139"/>
      <c r="AZ1" s="139"/>
      <c r="BA1" s="139"/>
      <c r="BB1" s="139"/>
      <c r="BC1" s="139"/>
      <c r="BD1" s="139"/>
      <c r="BE1" s="139"/>
      <c r="BF1" s="139"/>
      <c r="BG1" s="139"/>
      <c r="BH1" s="139"/>
      <c r="BI1" s="139"/>
      <c r="BJ1" s="139"/>
      <c r="BK1" s="139"/>
      <c r="BL1" s="139"/>
    </row>
    <row r="2" spans="1:64" ht="53.25" customHeight="1" thickTop="1" thickBot="1" x14ac:dyDescent="0.2">
      <c r="A2" s="216"/>
      <c r="B2" s="217" t="s">
        <v>65</v>
      </c>
      <c r="C2" s="154" t="s">
        <v>1</v>
      </c>
      <c r="D2" s="6" t="s">
        <v>91</v>
      </c>
      <c r="E2" s="188" t="s">
        <v>209</v>
      </c>
      <c r="F2" s="189" t="s">
        <v>2</v>
      </c>
      <c r="G2" s="189" t="s">
        <v>3</v>
      </c>
      <c r="H2" s="189" t="s">
        <v>4</v>
      </c>
      <c r="I2" s="190" t="s">
        <v>5</v>
      </c>
      <c r="J2" s="24" t="s">
        <v>113</v>
      </c>
      <c r="K2" s="249" t="s">
        <v>32</v>
      </c>
      <c r="L2" s="250"/>
      <c r="M2" s="250"/>
      <c r="N2" s="250"/>
      <c r="O2" s="250"/>
      <c r="P2" s="250"/>
      <c r="Q2" s="250"/>
      <c r="R2" s="251"/>
      <c r="S2" s="27" t="s">
        <v>95</v>
      </c>
      <c r="T2" s="5" t="s">
        <v>96</v>
      </c>
      <c r="U2" s="5" t="s">
        <v>97</v>
      </c>
      <c r="V2" s="28" t="s">
        <v>98</v>
      </c>
      <c r="W2" s="28" t="s">
        <v>99</v>
      </c>
      <c r="X2" s="28" t="s">
        <v>100</v>
      </c>
      <c r="Y2" s="28" t="s">
        <v>101</v>
      </c>
      <c r="Z2" s="29" t="s">
        <v>102</v>
      </c>
      <c r="AA2" s="26"/>
      <c r="AI2" s="49" t="s">
        <v>59</v>
      </c>
      <c r="AJ2" s="126">
        <f>(AF17*0.7071*AF22/2)+(AF22*0.7071*AF27/2)+(AF27*0.7071*AF32/2)+(AF32*0.7071*AF37/2)+(AF37*0.7071*AF42/2)+(AF42*0.7071*AF47/2)+(AF47*0.7071*AF52/2)+(AF52*0.7071*AF17/2)</f>
        <v>0</v>
      </c>
      <c r="AK2" s="125"/>
      <c r="AL2" s="127" t="s">
        <v>69</v>
      </c>
      <c r="AM2" s="128">
        <f>AJ2/2.83</f>
        <v>0</v>
      </c>
      <c r="AN2" s="170"/>
      <c r="AO2" s="139"/>
      <c r="AP2" s="139"/>
      <c r="AQ2" s="231"/>
      <c r="AR2" s="139"/>
      <c r="AS2" s="139"/>
      <c r="AT2" s="139"/>
      <c r="AV2" s="230" t="s">
        <v>118</v>
      </c>
      <c r="AW2" s="139"/>
      <c r="AX2" s="139"/>
      <c r="AY2" s="139"/>
      <c r="AZ2" s="139"/>
      <c r="BA2" s="139"/>
      <c r="BB2" s="139"/>
      <c r="BC2" s="139"/>
      <c r="BD2" s="139"/>
      <c r="BE2" s="139"/>
      <c r="BF2" s="139"/>
      <c r="BG2" s="139"/>
      <c r="BH2" s="139"/>
      <c r="BI2" s="139"/>
      <c r="BJ2" s="139"/>
      <c r="BK2" s="139"/>
      <c r="BL2" s="139"/>
    </row>
    <row r="3" spans="1:64" ht="14.25" customHeight="1" thickTop="1" x14ac:dyDescent="0.15">
      <c r="A3" s="238" t="s">
        <v>109</v>
      </c>
      <c r="B3" s="35">
        <v>10</v>
      </c>
      <c r="C3" s="218" t="s">
        <v>50</v>
      </c>
      <c r="D3" s="191" t="s">
        <v>6</v>
      </c>
      <c r="E3" s="101"/>
      <c r="F3" s="7"/>
      <c r="G3" s="7"/>
      <c r="H3" s="7"/>
      <c r="I3" s="8"/>
      <c r="J3" s="59" t="str">
        <f>IF($D3="A",IF(I3="○",2.5,IF(H3="○",4,IF(G3="○",3,IF(F3="○",2,IF(E3="○",1,""))))),IF(I3="○",2.5,IF(H3="○",1,IF(G3="○",2,IF(F3="○",3,IF(E3="○",4,""))))))</f>
        <v/>
      </c>
      <c r="K3" s="62">
        <v>0</v>
      </c>
      <c r="L3" s="63">
        <v>0</v>
      </c>
      <c r="M3" s="63">
        <v>0</v>
      </c>
      <c r="N3" s="63">
        <v>4</v>
      </c>
      <c r="O3" s="110">
        <v>5</v>
      </c>
      <c r="P3" s="63">
        <v>0</v>
      </c>
      <c r="Q3" s="63">
        <v>0</v>
      </c>
      <c r="R3" s="144">
        <v>0</v>
      </c>
      <c r="S3" s="87" t="str">
        <f t="shared" ref="S3:Z7" si="0">IF(K3&gt;0,$J3,"")</f>
        <v/>
      </c>
      <c r="T3" s="88" t="str">
        <f t="shared" si="0"/>
        <v/>
      </c>
      <c r="U3" s="88" t="str">
        <f t="shared" si="0"/>
        <v/>
      </c>
      <c r="V3" s="88" t="str">
        <f t="shared" si="0"/>
        <v/>
      </c>
      <c r="W3" s="88" t="str">
        <f t="shared" si="0"/>
        <v/>
      </c>
      <c r="X3" s="88" t="str">
        <f t="shared" si="0"/>
        <v/>
      </c>
      <c r="Y3" s="88" t="str">
        <f t="shared" si="0"/>
        <v/>
      </c>
      <c r="Z3" s="92" t="str">
        <f t="shared" si="0"/>
        <v/>
      </c>
      <c r="AA3" s="26"/>
      <c r="AI3" s="125" t="s">
        <v>60</v>
      </c>
      <c r="AJ3" s="124"/>
      <c r="AK3" s="124"/>
      <c r="AL3" s="124"/>
      <c r="AM3" s="124"/>
      <c r="AN3" s="234"/>
      <c r="AO3" s="139" t="s">
        <v>104</v>
      </c>
      <c r="AP3" s="210"/>
      <c r="AR3" s="210"/>
      <c r="AS3" s="139"/>
      <c r="AT3" s="139"/>
      <c r="AU3" s="139"/>
      <c r="AV3" s="139"/>
      <c r="AW3" s="139"/>
      <c r="AX3" s="139"/>
      <c r="AY3" s="139"/>
      <c r="AZ3" s="139"/>
      <c r="BA3" s="139"/>
      <c r="BB3" s="139"/>
      <c r="BC3" s="139"/>
      <c r="BD3" s="139"/>
      <c r="BE3" s="139"/>
      <c r="BF3" s="139"/>
      <c r="BG3" s="139"/>
      <c r="BH3" s="139"/>
      <c r="BI3" s="139"/>
      <c r="BJ3" s="139"/>
      <c r="BK3" s="3"/>
      <c r="BL3" s="3"/>
    </row>
    <row r="4" spans="1:64" ht="14.25" customHeight="1" x14ac:dyDescent="0.15">
      <c r="A4" s="238"/>
      <c r="B4" s="9">
        <v>11</v>
      </c>
      <c r="C4" s="155" t="s">
        <v>7</v>
      </c>
      <c r="D4" s="191" t="s">
        <v>6</v>
      </c>
      <c r="E4" s="206"/>
      <c r="F4" s="198"/>
      <c r="G4" s="199"/>
      <c r="H4" s="200"/>
      <c r="I4" s="201"/>
      <c r="J4" s="59" t="str">
        <f>IF($D4="A",IF(I4="○",2.5,IF(H4="○",4,IF(G4="○",3,IF(F4="○",2,IF(E4="○",1,""))))),IF(I4="○",2.5,IF(H4="○",1,IF(G4="○",2,IF(F4="○",3,IF(E4="○",4,""))))))</f>
        <v/>
      </c>
      <c r="K4" s="61">
        <v>0</v>
      </c>
      <c r="L4" s="65">
        <v>0</v>
      </c>
      <c r="M4" s="65">
        <v>0</v>
      </c>
      <c r="N4" s="64">
        <v>4</v>
      </c>
      <c r="O4" s="65">
        <v>0</v>
      </c>
      <c r="P4" s="65">
        <v>0</v>
      </c>
      <c r="Q4" s="65">
        <v>0</v>
      </c>
      <c r="R4" s="66">
        <v>0</v>
      </c>
      <c r="S4" s="89" t="str">
        <f t="shared" si="0"/>
        <v/>
      </c>
      <c r="T4" s="90" t="str">
        <f t="shared" si="0"/>
        <v/>
      </c>
      <c r="U4" s="90" t="str">
        <f t="shared" si="0"/>
        <v/>
      </c>
      <c r="V4" s="90" t="str">
        <f t="shared" si="0"/>
        <v/>
      </c>
      <c r="W4" s="90" t="str">
        <f t="shared" si="0"/>
        <v/>
      </c>
      <c r="X4" s="90" t="str">
        <f t="shared" si="0"/>
        <v/>
      </c>
      <c r="Y4" s="90" t="str">
        <f t="shared" si="0"/>
        <v/>
      </c>
      <c r="Z4" s="91" t="str">
        <f t="shared" si="0"/>
        <v/>
      </c>
      <c r="AA4" s="215"/>
      <c r="AB4" s="211"/>
      <c r="AC4" s="3"/>
      <c r="AI4" s="162"/>
      <c r="AJ4" s="210"/>
      <c r="AK4" s="210"/>
      <c r="AL4" s="210"/>
      <c r="AM4" s="210"/>
      <c r="AN4" s="234"/>
      <c r="AO4" s="139" t="s">
        <v>116</v>
      </c>
      <c r="AP4" s="210"/>
      <c r="AQ4" s="210"/>
      <c r="AR4" s="137" t="s">
        <v>202</v>
      </c>
      <c r="AS4" s="139"/>
      <c r="AT4" s="184" t="s">
        <v>148</v>
      </c>
      <c r="AV4" s="168"/>
      <c r="AW4" s="168"/>
      <c r="AX4" s="168"/>
      <c r="AY4" s="168"/>
      <c r="AZ4" s="168"/>
      <c r="BA4" s="168"/>
      <c r="BB4" s="168"/>
      <c r="BC4" s="168"/>
      <c r="BD4" s="168"/>
      <c r="BE4" s="168"/>
      <c r="BF4" s="168"/>
      <c r="BG4" s="168"/>
      <c r="BH4" s="168"/>
      <c r="BI4" s="139"/>
      <c r="BJ4" s="137"/>
      <c r="BK4" s="208"/>
      <c r="BL4" s="209"/>
    </row>
    <row r="5" spans="1:64" x14ac:dyDescent="0.15">
      <c r="A5" s="238"/>
      <c r="B5" s="9">
        <v>12</v>
      </c>
      <c r="C5" s="155" t="s">
        <v>40</v>
      </c>
      <c r="D5" s="191" t="s">
        <v>6</v>
      </c>
      <c r="E5" s="10"/>
      <c r="F5" s="186"/>
      <c r="G5" s="11"/>
      <c r="H5" s="187"/>
      <c r="I5" s="185"/>
      <c r="J5" s="59" t="str">
        <f>IF($D5="A",IF(I5="○",2.5,IF(H5="○",4,IF(G5="○",3,IF(F5="○",2,IF(E5="○",1,""))))),IF(I5="○",2.5,IF(H5="○",1,IF(G5="○",2,IF(F5="○",3,IF(E5="○",4,""))))))</f>
        <v/>
      </c>
      <c r="K5" s="30">
        <v>0</v>
      </c>
      <c r="L5" s="65">
        <v>0</v>
      </c>
      <c r="M5" s="65">
        <v>0</v>
      </c>
      <c r="N5" s="64">
        <v>4</v>
      </c>
      <c r="O5" s="65">
        <v>0</v>
      </c>
      <c r="P5" s="65">
        <v>6</v>
      </c>
      <c r="Q5" s="65">
        <v>0</v>
      </c>
      <c r="R5" s="66">
        <v>0</v>
      </c>
      <c r="S5" s="89" t="str">
        <f t="shared" si="0"/>
        <v/>
      </c>
      <c r="T5" s="90" t="str">
        <f t="shared" si="0"/>
        <v/>
      </c>
      <c r="U5" s="90" t="str">
        <f t="shared" si="0"/>
        <v/>
      </c>
      <c r="V5" s="90" t="str">
        <f t="shared" si="0"/>
        <v/>
      </c>
      <c r="W5" s="90" t="str">
        <f t="shared" si="0"/>
        <v/>
      </c>
      <c r="X5" s="90" t="str">
        <f t="shared" si="0"/>
        <v/>
      </c>
      <c r="Y5" s="90" t="str">
        <f t="shared" si="0"/>
        <v/>
      </c>
      <c r="Z5" s="91" t="str">
        <f t="shared" si="0"/>
        <v/>
      </c>
      <c r="AA5" s="26"/>
      <c r="AI5" s="210" t="s">
        <v>103</v>
      </c>
      <c r="AJ5" s="210"/>
      <c r="AK5" s="210"/>
      <c r="AL5" s="210"/>
      <c r="AM5" s="210"/>
      <c r="AN5" s="234"/>
      <c r="AO5" s="139" t="s">
        <v>105</v>
      </c>
      <c r="AP5" s="3"/>
      <c r="AQ5" s="3"/>
      <c r="AR5" s="4" t="str">
        <f>AG52</f>
        <v>A</v>
      </c>
      <c r="AT5" s="175" t="s">
        <v>224</v>
      </c>
      <c r="AU5" s="176"/>
      <c r="AV5" s="176"/>
      <c r="AW5" s="176"/>
      <c r="AX5" s="177"/>
      <c r="AY5" s="176"/>
      <c r="AZ5" s="176"/>
      <c r="BA5" s="176"/>
      <c r="BB5" s="178"/>
      <c r="BC5" s="179"/>
      <c r="BD5" s="176"/>
      <c r="BE5" s="180"/>
      <c r="BF5" s="176"/>
      <c r="BG5" s="176"/>
      <c r="BH5" s="180"/>
      <c r="BI5" s="180"/>
      <c r="BJ5" s="176"/>
      <c r="BK5" s="181"/>
      <c r="BL5" s="181"/>
    </row>
    <row r="6" spans="1:64" x14ac:dyDescent="0.15">
      <c r="A6" s="238"/>
      <c r="B6" s="20">
        <v>13</v>
      </c>
      <c r="C6" s="156" t="s">
        <v>111</v>
      </c>
      <c r="D6" s="192" t="s">
        <v>112</v>
      </c>
      <c r="E6" s="10"/>
      <c r="F6" s="186"/>
      <c r="G6" s="11"/>
      <c r="H6" s="187"/>
      <c r="I6" s="185"/>
      <c r="J6" s="59" t="str">
        <f>IF($D6="A",IF(I6="○",2.5,IF(H6="○",4,IF(G6="○",3,IF(F6="○",2,IF(E6="○",1,""))))),IF(I6="○",2.5,IF(H6="○",1,IF(G6="○",2,IF(F6="○",3,IF(E6="○",4,""))))))</f>
        <v/>
      </c>
      <c r="K6" s="34">
        <v>0</v>
      </c>
      <c r="L6" s="67">
        <v>0</v>
      </c>
      <c r="M6" s="67">
        <v>0</v>
      </c>
      <c r="N6" s="67">
        <v>0</v>
      </c>
      <c r="O6" s="67">
        <v>0</v>
      </c>
      <c r="P6" s="67">
        <v>0</v>
      </c>
      <c r="Q6" s="67">
        <v>0</v>
      </c>
      <c r="R6" s="111">
        <v>8</v>
      </c>
      <c r="S6" s="89" t="str">
        <f t="shared" si="0"/>
        <v/>
      </c>
      <c r="T6" s="90" t="str">
        <f t="shared" si="0"/>
        <v/>
      </c>
      <c r="U6" s="90" t="str">
        <f t="shared" si="0"/>
        <v/>
      </c>
      <c r="V6" s="90" t="str">
        <f t="shared" si="0"/>
        <v/>
      </c>
      <c r="W6" s="90" t="str">
        <f t="shared" si="0"/>
        <v/>
      </c>
      <c r="X6" s="90" t="str">
        <f t="shared" si="0"/>
        <v/>
      </c>
      <c r="Y6" s="90" t="str">
        <f t="shared" si="0"/>
        <v/>
      </c>
      <c r="Z6" s="91" t="str">
        <f t="shared" si="0"/>
        <v/>
      </c>
      <c r="AA6" s="26"/>
      <c r="AI6" s="252" t="str">
        <f>IF(AM2&gt;0.8,AO7,IF(AM2&gt;0.65,AO6,IF(AM2&gt;0.5,AO5,IF(AM2&gt;0.35,AO4,AO3))))</f>
        <v>　不正に至る病の兆候はありません。(-)</v>
      </c>
      <c r="AJ6" s="252"/>
      <c r="AK6" s="252"/>
      <c r="AL6" s="252"/>
      <c r="AM6" s="252"/>
      <c r="AN6" s="234"/>
      <c r="AO6" s="139" t="s">
        <v>106</v>
      </c>
      <c r="AP6" s="3"/>
      <c r="AQ6" s="3"/>
      <c r="AR6" s="139"/>
      <c r="AS6" s="3"/>
      <c r="AZ6" s="139"/>
      <c r="BA6" s="3"/>
      <c r="BB6" s="139"/>
      <c r="BC6" s="122"/>
      <c r="BD6" s="3"/>
      <c r="BE6" s="109"/>
      <c r="BF6" s="3"/>
      <c r="BG6" s="3"/>
      <c r="BH6" s="3"/>
      <c r="BI6" s="109"/>
      <c r="BJ6" s="3"/>
      <c r="BK6" s="123"/>
      <c r="BL6" s="123"/>
    </row>
    <row r="7" spans="1:64" x14ac:dyDescent="0.15">
      <c r="A7" s="238"/>
      <c r="B7" s="9">
        <v>14</v>
      </c>
      <c r="C7" s="9" t="s">
        <v>51</v>
      </c>
      <c r="D7" s="191" t="s">
        <v>6</v>
      </c>
      <c r="E7" s="193"/>
      <c r="F7" s="196"/>
      <c r="G7" s="195"/>
      <c r="H7" s="197"/>
      <c r="I7" s="194"/>
      <c r="J7" s="59" t="str">
        <f>IF($D7="A",IF(I7="○",2.5,IF(H7="○",4,IF(G7="○",3,IF(F7="○",2,IF(E7="○",1,""))))),IF(I7="○",2.5,IF(H7="○",1,IF(G7="○",2,IF(F7="○",3,IF(E7="○",4,""))))))</f>
        <v/>
      </c>
      <c r="K7" s="30">
        <v>0</v>
      </c>
      <c r="L7" s="65">
        <v>0</v>
      </c>
      <c r="M7" s="64">
        <v>3</v>
      </c>
      <c r="N7" s="65">
        <v>0</v>
      </c>
      <c r="O7" s="65">
        <v>0</v>
      </c>
      <c r="P7" s="65">
        <v>0</v>
      </c>
      <c r="Q7" s="65">
        <v>0</v>
      </c>
      <c r="R7" s="66">
        <v>8</v>
      </c>
      <c r="S7" s="94" t="str">
        <f t="shared" si="0"/>
        <v/>
      </c>
      <c r="T7" s="95" t="str">
        <f t="shared" si="0"/>
        <v/>
      </c>
      <c r="U7" s="95" t="str">
        <f t="shared" si="0"/>
        <v/>
      </c>
      <c r="V7" s="95" t="str">
        <f t="shared" si="0"/>
        <v/>
      </c>
      <c r="W7" s="95" t="str">
        <f t="shared" si="0"/>
        <v/>
      </c>
      <c r="X7" s="95" t="str">
        <f t="shared" si="0"/>
        <v/>
      </c>
      <c r="Y7" s="95" t="str">
        <f t="shared" si="0"/>
        <v/>
      </c>
      <c r="Z7" s="96" t="str">
        <f t="shared" si="0"/>
        <v/>
      </c>
      <c r="AA7" s="26"/>
      <c r="AI7" s="252"/>
      <c r="AJ7" s="252"/>
      <c r="AK7" s="252"/>
      <c r="AL7" s="252"/>
      <c r="AM7" s="252"/>
      <c r="AN7" s="234"/>
      <c r="AO7" s="139" t="s">
        <v>107</v>
      </c>
      <c r="AP7" s="3"/>
      <c r="AQ7" s="142"/>
      <c r="AR7" s="139"/>
      <c r="AS7" s="3"/>
      <c r="AT7" s="139" t="s">
        <v>119</v>
      </c>
      <c r="AU7" s="3"/>
      <c r="AV7" s="3"/>
      <c r="AW7" s="3"/>
      <c r="AX7" s="3"/>
      <c r="AY7" s="139"/>
      <c r="AZ7" s="139"/>
      <c r="BA7" s="3"/>
      <c r="BB7" s="3"/>
      <c r="BC7" s="3"/>
      <c r="BD7" s="3"/>
      <c r="BE7" s="3"/>
      <c r="BF7" s="3"/>
      <c r="BG7" s="3"/>
      <c r="BH7" s="3"/>
      <c r="BI7" s="3"/>
      <c r="BJ7" s="3"/>
      <c r="BK7" s="3"/>
      <c r="BL7" s="3"/>
    </row>
    <row r="8" spans="1:64" x14ac:dyDescent="0.15">
      <c r="A8" s="21"/>
      <c r="B8" s="22"/>
      <c r="C8" s="220"/>
      <c r="D8" s="147"/>
      <c r="E8" s="130"/>
      <c r="F8" s="131"/>
      <c r="G8" s="131"/>
      <c r="H8" s="131"/>
      <c r="I8" s="132"/>
      <c r="J8" s="60">
        <f>SUM(J3:J7)</f>
        <v>0</v>
      </c>
      <c r="K8" s="36"/>
      <c r="L8" s="70"/>
      <c r="M8" s="70"/>
      <c r="N8" s="70"/>
      <c r="O8" s="70"/>
      <c r="P8" s="70"/>
      <c r="Q8" s="70"/>
      <c r="R8" s="71"/>
      <c r="S8" s="84"/>
      <c r="T8" s="85"/>
      <c r="U8" s="85"/>
      <c r="V8" s="85"/>
      <c r="W8" s="85"/>
      <c r="X8" s="85"/>
      <c r="Y8" s="85"/>
      <c r="Z8" s="86"/>
      <c r="AA8" s="26"/>
      <c r="AI8" s="252"/>
      <c r="AJ8" s="252"/>
      <c r="AK8" s="252"/>
      <c r="AL8" s="252"/>
      <c r="AM8" s="252"/>
      <c r="AN8" s="234"/>
      <c r="AO8" s="139"/>
      <c r="AP8" s="3"/>
      <c r="AQ8" s="118"/>
      <c r="AR8" s="139"/>
      <c r="AS8" s="139"/>
      <c r="AT8" s="139"/>
      <c r="AU8" s="3"/>
      <c r="AV8" s="3" t="s">
        <v>125</v>
      </c>
      <c r="AW8" s="3"/>
      <c r="AX8" s="3"/>
      <c r="AY8" s="139"/>
      <c r="AZ8" s="139"/>
      <c r="BA8" s="3"/>
      <c r="BB8" s="3"/>
      <c r="BC8" s="3"/>
      <c r="BD8" s="3"/>
      <c r="BE8" s="3"/>
      <c r="BF8" s="3"/>
      <c r="BG8" s="3"/>
      <c r="BH8" s="3"/>
      <c r="BI8" s="3"/>
      <c r="BJ8" s="3"/>
      <c r="BK8" s="3"/>
      <c r="BL8" s="3"/>
    </row>
    <row r="9" spans="1:64" x14ac:dyDescent="0.15">
      <c r="A9" s="237" t="s">
        <v>9</v>
      </c>
      <c r="B9" s="19">
        <v>20</v>
      </c>
      <c r="C9" s="218" t="s">
        <v>10</v>
      </c>
      <c r="D9" s="146" t="s">
        <v>6</v>
      </c>
      <c r="E9" s="133"/>
      <c r="F9" s="134"/>
      <c r="G9" s="134"/>
      <c r="H9" s="134"/>
      <c r="I9" s="135"/>
      <c r="J9" s="59" t="str">
        <f>IF($D9="A",IF(I9="○",2.5,IF(H9="○",4,IF(G9="○",3,IF(F9="○",2,IF(E9="○",1,""))))),IF(I9="○",2.5,IF(H9="○",1,IF(G9="○",2,IF(F9="○",3,IF(E9="○",4,""))))))</f>
        <v/>
      </c>
      <c r="K9" s="30">
        <v>0</v>
      </c>
      <c r="L9" s="65">
        <v>0</v>
      </c>
      <c r="M9" s="65">
        <v>0</v>
      </c>
      <c r="N9" s="65">
        <v>0</v>
      </c>
      <c r="O9" s="65">
        <v>0</v>
      </c>
      <c r="P9" s="64">
        <v>6</v>
      </c>
      <c r="Q9" s="65">
        <v>0</v>
      </c>
      <c r="R9" s="100">
        <v>8</v>
      </c>
      <c r="S9" s="97" t="str">
        <f t="shared" ref="S9:Z12" si="1">IF(K9&gt;0,$J9,"")</f>
        <v/>
      </c>
      <c r="T9" s="93" t="str">
        <f t="shared" si="1"/>
        <v/>
      </c>
      <c r="U9" s="93" t="str">
        <f t="shared" si="1"/>
        <v/>
      </c>
      <c r="V9" s="93" t="str">
        <f t="shared" si="1"/>
        <v/>
      </c>
      <c r="W9" s="93" t="str">
        <f t="shared" si="1"/>
        <v/>
      </c>
      <c r="X9" s="93" t="str">
        <f t="shared" si="1"/>
        <v/>
      </c>
      <c r="Y9" s="93" t="str">
        <f t="shared" si="1"/>
        <v/>
      </c>
      <c r="Z9" s="98" t="str">
        <f t="shared" si="1"/>
        <v/>
      </c>
      <c r="AA9" s="26"/>
      <c r="AI9" s="252"/>
      <c r="AJ9" s="252"/>
      <c r="AK9" s="252"/>
      <c r="AL9" s="252"/>
      <c r="AM9" s="252"/>
      <c r="AN9" s="234"/>
      <c r="AO9" s="139"/>
      <c r="AP9" s="3"/>
      <c r="AQ9" s="118"/>
      <c r="AR9" s="139"/>
      <c r="AS9" s="139"/>
      <c r="AT9" s="139"/>
      <c r="AU9" s="139"/>
      <c r="AV9" s="139"/>
      <c r="AW9" s="3"/>
      <c r="AX9" s="3"/>
      <c r="AY9" s="139"/>
      <c r="AZ9" s="139"/>
      <c r="BA9" s="3"/>
      <c r="BB9" s="3"/>
      <c r="BC9" s="3"/>
      <c r="BD9" s="3"/>
      <c r="BE9" s="3"/>
      <c r="BF9" s="3"/>
      <c r="BG9" s="3"/>
      <c r="BH9" s="3"/>
      <c r="BI9" s="3"/>
      <c r="BJ9" s="3"/>
      <c r="BK9" s="3"/>
      <c r="BL9" s="3"/>
    </row>
    <row r="10" spans="1:64" x14ac:dyDescent="0.15">
      <c r="A10" s="238"/>
      <c r="B10" s="9">
        <v>21</v>
      </c>
      <c r="C10" s="218" t="s">
        <v>11</v>
      </c>
      <c r="D10" s="146" t="s">
        <v>6</v>
      </c>
      <c r="E10" s="10"/>
      <c r="F10" s="186"/>
      <c r="G10" s="11"/>
      <c r="H10" s="187"/>
      <c r="I10" s="185"/>
      <c r="J10" s="59" t="str">
        <f>IF($D10="A",IF(I10="○",2.5,IF(H10="○",4,IF(G10="○",3,IF(F10="○",2,IF(E10="○",1,""))))),IF(I10="○",2.5,IF(H10="○",1,IF(G10="○",2,IF(F10="○",3,IF(E10="○",4,""))))))</f>
        <v/>
      </c>
      <c r="K10" s="30">
        <v>0</v>
      </c>
      <c r="L10" s="65">
        <v>0</v>
      </c>
      <c r="M10" s="65">
        <v>0</v>
      </c>
      <c r="N10" s="64">
        <v>4</v>
      </c>
      <c r="O10" s="65">
        <v>0</v>
      </c>
      <c r="P10" s="65">
        <v>0</v>
      </c>
      <c r="Q10" s="65">
        <v>0</v>
      </c>
      <c r="R10" s="66">
        <v>0</v>
      </c>
      <c r="S10" s="89" t="str">
        <f t="shared" si="1"/>
        <v/>
      </c>
      <c r="T10" s="90" t="str">
        <f t="shared" si="1"/>
        <v/>
      </c>
      <c r="U10" s="90" t="str">
        <f t="shared" si="1"/>
        <v/>
      </c>
      <c r="V10" s="90" t="str">
        <f t="shared" si="1"/>
        <v/>
      </c>
      <c r="W10" s="90" t="str">
        <f t="shared" si="1"/>
        <v/>
      </c>
      <c r="X10" s="90" t="str">
        <f t="shared" si="1"/>
        <v/>
      </c>
      <c r="Y10" s="90" t="str">
        <f t="shared" si="1"/>
        <v/>
      </c>
      <c r="Z10" s="91" t="str">
        <f t="shared" si="1"/>
        <v/>
      </c>
      <c r="AA10" s="26"/>
      <c r="AI10" s="252"/>
      <c r="AJ10" s="252"/>
      <c r="AK10" s="252"/>
      <c r="AL10" s="252"/>
      <c r="AM10" s="252"/>
      <c r="AN10" s="234"/>
      <c r="AO10" s="139"/>
      <c r="AP10" s="3"/>
      <c r="AQ10" s="142"/>
      <c r="AR10" s="139"/>
      <c r="AS10" s="3"/>
      <c r="AT10" s="139"/>
      <c r="AU10" s="3"/>
      <c r="AV10" s="121"/>
      <c r="AW10" s="122"/>
      <c r="AX10" s="143"/>
      <c r="AY10" s="139"/>
      <c r="AZ10" s="139"/>
      <c r="BA10" s="3"/>
      <c r="BB10" s="141"/>
      <c r="BC10" s="3"/>
      <c r="BD10" s="3"/>
      <c r="BE10" s="3"/>
      <c r="BF10" s="3"/>
      <c r="BG10" s="3"/>
      <c r="BH10" s="3"/>
      <c r="BI10" s="3"/>
      <c r="BJ10" s="3"/>
      <c r="BK10" s="3"/>
      <c r="BL10" s="3"/>
    </row>
    <row r="11" spans="1:64" x14ac:dyDescent="0.15">
      <c r="A11" s="238"/>
      <c r="B11" s="9">
        <v>22</v>
      </c>
      <c r="C11" s="221" t="s">
        <v>34</v>
      </c>
      <c r="D11" s="148" t="s">
        <v>6</v>
      </c>
      <c r="E11" s="206"/>
      <c r="F11" s="198"/>
      <c r="G11" s="199"/>
      <c r="H11" s="200"/>
      <c r="I11" s="201"/>
      <c r="J11" s="59" t="str">
        <f>IF($D11="A",IF(I11="○",2.5,IF(H11="○",4,IF(G11="○",3,IF(F11="○",2,IF(E11="○",1,""))))),IF(I11="○",2.5,IF(H11="○",1,IF(G11="○",2,IF(F11="○",3,IF(E11="○",4,""))))))</f>
        <v/>
      </c>
      <c r="K11" s="30">
        <v>0</v>
      </c>
      <c r="L11" s="65">
        <v>2</v>
      </c>
      <c r="M11" s="65">
        <v>0</v>
      </c>
      <c r="N11" s="65">
        <v>0</v>
      </c>
      <c r="O11" s="65">
        <v>0</v>
      </c>
      <c r="P11" s="64">
        <v>6</v>
      </c>
      <c r="Q11" s="65">
        <v>0</v>
      </c>
      <c r="R11" s="66">
        <v>0</v>
      </c>
      <c r="S11" s="89" t="str">
        <f t="shared" si="1"/>
        <v/>
      </c>
      <c r="T11" s="90" t="str">
        <f t="shared" si="1"/>
        <v/>
      </c>
      <c r="U11" s="90" t="str">
        <f t="shared" si="1"/>
        <v/>
      </c>
      <c r="V11" s="90" t="str">
        <f t="shared" si="1"/>
        <v/>
      </c>
      <c r="W11" s="90" t="str">
        <f t="shared" si="1"/>
        <v/>
      </c>
      <c r="X11" s="90" t="str">
        <f t="shared" si="1"/>
        <v/>
      </c>
      <c r="Y11" s="90" t="str">
        <f t="shared" si="1"/>
        <v/>
      </c>
      <c r="Z11" s="91" t="str">
        <f t="shared" si="1"/>
        <v/>
      </c>
      <c r="AA11" s="26"/>
      <c r="AI11" s="210"/>
      <c r="AJ11" s="210"/>
      <c r="AK11" s="210"/>
      <c r="AL11" s="210"/>
      <c r="AM11" s="210"/>
      <c r="AN11" s="234"/>
      <c r="AO11" s="139"/>
      <c r="AP11" s="3"/>
      <c r="AQ11" s="118"/>
      <c r="AR11" s="4" t="str">
        <f>AG37</f>
        <v>A</v>
      </c>
      <c r="AT11" s="175" t="s">
        <v>227</v>
      </c>
      <c r="AU11" s="176"/>
      <c r="AV11" s="176"/>
      <c r="AW11" s="182"/>
      <c r="AX11" s="177"/>
      <c r="AY11" s="176"/>
      <c r="AZ11" s="176"/>
      <c r="BA11" s="176"/>
      <c r="BB11" s="177"/>
      <c r="BC11" s="176"/>
      <c r="BD11" s="176"/>
      <c r="BE11" s="176"/>
      <c r="BF11" s="176"/>
      <c r="BG11" s="176"/>
      <c r="BH11" s="176"/>
      <c r="BI11" s="176"/>
      <c r="BJ11" s="176"/>
      <c r="BK11" s="176"/>
      <c r="BL11" s="176"/>
    </row>
    <row r="12" spans="1:64" x14ac:dyDescent="0.15">
      <c r="A12" s="238"/>
      <c r="B12" s="9">
        <v>23</v>
      </c>
      <c r="C12" s="218" t="s">
        <v>71</v>
      </c>
      <c r="D12" s="146" t="s">
        <v>6</v>
      </c>
      <c r="E12" s="10"/>
      <c r="F12" s="186"/>
      <c r="G12" s="11"/>
      <c r="H12" s="187"/>
      <c r="I12" s="185"/>
      <c r="J12" s="59" t="str">
        <f>IF($D12="A",IF(I12="○",2.5,IF(H12="○",4,IF(G12="○",3,IF(F12="○",2,IF(E12="○",1,""))))),IF(I12="○",2.5,IF(H12="○",1,IF(G12="○",2,IF(F12="○",3,IF(E12="○",4,""))))))</f>
        <v/>
      </c>
      <c r="K12" s="30">
        <v>0</v>
      </c>
      <c r="L12" s="65">
        <v>0</v>
      </c>
      <c r="M12" s="65">
        <v>0</v>
      </c>
      <c r="N12" s="65">
        <v>0</v>
      </c>
      <c r="O12" s="64">
        <v>5</v>
      </c>
      <c r="P12" s="65">
        <v>0</v>
      </c>
      <c r="Q12" s="65">
        <v>0</v>
      </c>
      <c r="R12" s="66">
        <v>0</v>
      </c>
      <c r="S12" s="89" t="str">
        <f t="shared" si="1"/>
        <v/>
      </c>
      <c r="T12" s="90" t="str">
        <f t="shared" si="1"/>
        <v/>
      </c>
      <c r="U12" s="90" t="str">
        <f t="shared" si="1"/>
        <v/>
      </c>
      <c r="V12" s="90" t="str">
        <f t="shared" si="1"/>
        <v/>
      </c>
      <c r="W12" s="90" t="str">
        <f t="shared" si="1"/>
        <v/>
      </c>
      <c r="X12" s="90" t="str">
        <f t="shared" si="1"/>
        <v/>
      </c>
      <c r="Y12" s="90" t="str">
        <f t="shared" si="1"/>
        <v/>
      </c>
      <c r="Z12" s="91" t="str">
        <f t="shared" si="1"/>
        <v/>
      </c>
      <c r="AA12" s="26"/>
      <c r="AC12" s="159" t="s">
        <v>70</v>
      </c>
      <c r="AD12" s="129"/>
      <c r="AE12" s="129"/>
      <c r="AF12" s="129"/>
      <c r="AG12" s="129"/>
      <c r="AH12" s="4"/>
      <c r="AI12" s="4" t="s">
        <v>108</v>
      </c>
      <c r="AJ12" s="136" t="s">
        <v>52</v>
      </c>
      <c r="AK12" s="137" t="s">
        <v>61</v>
      </c>
      <c r="AL12" s="137" t="s">
        <v>62</v>
      </c>
      <c r="AM12" s="137" t="s">
        <v>63</v>
      </c>
      <c r="AN12" s="3"/>
      <c r="AO12" s="139"/>
      <c r="AP12" s="3"/>
      <c r="AQ12" s="119"/>
      <c r="AR12" s="139"/>
      <c r="AS12" s="3"/>
      <c r="AW12" s="210"/>
      <c r="AX12" s="210"/>
      <c r="AY12" s="139"/>
      <c r="AZ12" s="139"/>
      <c r="BA12" s="3"/>
      <c r="BB12" s="122"/>
      <c r="BC12" s="3"/>
      <c r="BD12" s="3"/>
      <c r="BE12" s="3"/>
      <c r="BF12" s="3"/>
      <c r="BG12" s="3"/>
      <c r="BH12" s="3"/>
      <c r="BI12" s="122"/>
      <c r="BJ12" s="3"/>
      <c r="BK12" s="109"/>
      <c r="BL12" s="109"/>
    </row>
    <row r="13" spans="1:64" x14ac:dyDescent="0.15">
      <c r="A13" s="239"/>
      <c r="B13" s="12">
        <v>24</v>
      </c>
      <c r="C13" s="222" t="s">
        <v>41</v>
      </c>
      <c r="D13" s="149" t="s">
        <v>6</v>
      </c>
      <c r="E13" s="207"/>
      <c r="F13" s="202"/>
      <c r="G13" s="203"/>
      <c r="H13" s="204"/>
      <c r="I13" s="205"/>
      <c r="J13" s="59" t="str">
        <f>IF($D13="A",IF(I13="○",2.5,IF(H13="○",4,IF(G13="○",3,IF(F13="○",2,IF(E13="○",1,""))))),IF(I13="○",2.5,IF(H13="○",1,IF(G13="○",2,IF(F13="○",3,IF(E13="○",4,""))))))</f>
        <v/>
      </c>
      <c r="K13" s="37">
        <v>0</v>
      </c>
      <c r="L13" s="73">
        <v>0</v>
      </c>
      <c r="M13" s="73">
        <v>0</v>
      </c>
      <c r="N13" s="73">
        <v>0</v>
      </c>
      <c r="O13" s="73">
        <v>0</v>
      </c>
      <c r="P13" s="74">
        <v>6</v>
      </c>
      <c r="Q13" s="73">
        <v>0</v>
      </c>
      <c r="R13" s="75">
        <v>0</v>
      </c>
      <c r="S13" s="94" t="str">
        <f>IF(K13&gt;0,$J13,"")</f>
        <v/>
      </c>
      <c r="T13" s="95" t="str">
        <f>IF(L13&gt;0,#REF!,"")</f>
        <v/>
      </c>
      <c r="U13" s="95" t="str">
        <f>IF(M13&gt;0,#REF!,"")</f>
        <v/>
      </c>
      <c r="V13" s="95" t="str">
        <f>IF(N13&gt;0,#REF!,"")</f>
        <v/>
      </c>
      <c r="W13" s="90" t="str">
        <f>IF(O13&gt;0,$J13,"")</f>
        <v/>
      </c>
      <c r="X13" s="95" t="str">
        <f>IF(P13&gt;0,$J13,"")</f>
        <v/>
      </c>
      <c r="Y13" s="95" t="str">
        <f>IF(Q13&gt;0,#REF!,"")</f>
        <v/>
      </c>
      <c r="Z13" s="96" t="str">
        <f>IF(R13&gt;0,#REF!,"")</f>
        <v/>
      </c>
      <c r="AA13" s="26"/>
      <c r="AC13" s="57"/>
      <c r="AD13" s="129"/>
      <c r="AE13" s="129"/>
      <c r="AF13" s="129"/>
      <c r="AG13" s="129"/>
      <c r="AH13" s="129"/>
      <c r="AI13" s="139"/>
      <c r="AJ13" s="137" t="s">
        <v>72</v>
      </c>
      <c r="AK13" s="137" t="s">
        <v>73</v>
      </c>
      <c r="AL13" s="137" t="s">
        <v>74</v>
      </c>
      <c r="AM13" s="137" t="s">
        <v>64</v>
      </c>
      <c r="AN13" s="3"/>
      <c r="AO13" s="139"/>
      <c r="AP13" s="3"/>
      <c r="AQ13" s="3"/>
      <c r="AR13" s="139"/>
      <c r="AS13" s="3"/>
      <c r="AT13" s="139" t="s">
        <v>126</v>
      </c>
      <c r="AU13" s="210"/>
      <c r="AV13" s="210"/>
      <c r="AW13" s="210"/>
      <c r="AX13" s="210"/>
      <c r="AY13" s="139"/>
      <c r="AZ13" s="139"/>
      <c r="BA13" s="3"/>
      <c r="BB13" s="3"/>
      <c r="BC13" s="3"/>
      <c r="BD13" s="3"/>
      <c r="BE13" s="3"/>
      <c r="BF13" s="3"/>
      <c r="BG13" s="3"/>
      <c r="BH13" s="3"/>
      <c r="BI13" s="3"/>
      <c r="BJ13" s="3"/>
      <c r="BK13" s="3"/>
      <c r="BL13" s="3"/>
    </row>
    <row r="14" spans="1:64" ht="13.5" customHeight="1" x14ac:dyDescent="0.15">
      <c r="A14" s="2"/>
      <c r="B14" s="16"/>
      <c r="C14" s="220"/>
      <c r="D14" s="147"/>
      <c r="E14" s="13"/>
      <c r="F14" s="14"/>
      <c r="G14" s="14"/>
      <c r="H14" s="14"/>
      <c r="I14" s="15"/>
      <c r="J14" s="60">
        <f>SUM(J9:J13)</f>
        <v>0</v>
      </c>
      <c r="K14" s="36"/>
      <c r="L14" s="70"/>
      <c r="M14" s="70"/>
      <c r="N14" s="70"/>
      <c r="O14" s="70"/>
      <c r="P14" s="70"/>
      <c r="Q14" s="70"/>
      <c r="R14" s="71"/>
      <c r="S14" s="84"/>
      <c r="T14" s="85"/>
      <c r="U14" s="85"/>
      <c r="V14" s="85"/>
      <c r="W14" s="85"/>
      <c r="X14" s="85"/>
      <c r="Y14" s="85"/>
      <c r="Z14" s="86"/>
      <c r="AA14" s="26"/>
      <c r="AC14" s="49" t="s">
        <v>38</v>
      </c>
      <c r="AD14" s="31" t="s">
        <v>35</v>
      </c>
      <c r="AE14" s="31" t="s">
        <v>36</v>
      </c>
      <c r="AF14" s="31" t="s">
        <v>56</v>
      </c>
      <c r="AG14" s="31" t="s">
        <v>37</v>
      </c>
      <c r="AH14" s="167" t="s">
        <v>89</v>
      </c>
      <c r="AI14" s="41"/>
      <c r="AJ14" s="41"/>
      <c r="AK14" s="41"/>
      <c r="AL14" s="41"/>
      <c r="AM14" s="42"/>
      <c r="AN14" s="3"/>
      <c r="AO14" s="3"/>
      <c r="AP14" s="3"/>
      <c r="AQ14" s="3"/>
      <c r="AR14" s="139"/>
      <c r="AS14" s="109"/>
      <c r="AT14" s="139"/>
      <c r="AU14" s="210"/>
      <c r="AV14" s="210" t="s">
        <v>127</v>
      </c>
      <c r="AW14" s="139"/>
      <c r="AX14" s="139"/>
      <c r="AY14" s="139"/>
      <c r="AZ14" s="139"/>
      <c r="BA14" s="3"/>
      <c r="BB14" s="3"/>
      <c r="BC14" s="3"/>
      <c r="BD14" s="3"/>
      <c r="BE14" s="3"/>
      <c r="BF14" s="3"/>
      <c r="BG14" s="3"/>
      <c r="BH14" s="3"/>
      <c r="BI14" s="3"/>
      <c r="BJ14" s="3"/>
      <c r="BK14" s="3"/>
      <c r="BL14" s="3"/>
    </row>
    <row r="15" spans="1:64" ht="13.5" customHeight="1" x14ac:dyDescent="0.15">
      <c r="A15" s="237" t="s">
        <v>12</v>
      </c>
      <c r="B15" s="19">
        <v>30</v>
      </c>
      <c r="C15" s="221" t="s">
        <v>13</v>
      </c>
      <c r="D15" s="148" t="s">
        <v>6</v>
      </c>
      <c r="E15" s="133"/>
      <c r="F15" s="134"/>
      <c r="G15" s="134"/>
      <c r="H15" s="134"/>
      <c r="I15" s="135"/>
      <c r="J15" s="59" t="str">
        <f>IF($D15="A",IF(I15="○",2.5,IF(H15="○",4,IF(G15="○",3,IF(F15="○",2,IF(E15="○",1,""))))),IF(I15="○",2.5,IF(H15="○",1,IF(G15="○",2,IF(F15="○",3,IF(E15="○",4,""))))))</f>
        <v/>
      </c>
      <c r="K15" s="32">
        <v>0</v>
      </c>
      <c r="L15" s="83">
        <v>2</v>
      </c>
      <c r="M15" s="115">
        <v>3</v>
      </c>
      <c r="N15" s="115">
        <v>4</v>
      </c>
      <c r="O15" s="76">
        <v>0</v>
      </c>
      <c r="P15" s="115">
        <v>6</v>
      </c>
      <c r="Q15" s="76">
        <v>0</v>
      </c>
      <c r="R15" s="116">
        <v>8</v>
      </c>
      <c r="S15" s="97" t="str">
        <f t="shared" ref="S15:Z19" si="2">IF(K15&gt;0,$J15,"")</f>
        <v/>
      </c>
      <c r="T15" s="93" t="str">
        <f t="shared" si="2"/>
        <v/>
      </c>
      <c r="U15" s="93" t="str">
        <f t="shared" si="2"/>
        <v/>
      </c>
      <c r="V15" s="93" t="str">
        <f t="shared" si="2"/>
        <v/>
      </c>
      <c r="W15" s="93" t="str">
        <f t="shared" si="2"/>
        <v/>
      </c>
      <c r="X15" s="93" t="str">
        <f t="shared" si="2"/>
        <v/>
      </c>
      <c r="Y15" s="93" t="str">
        <f t="shared" si="2"/>
        <v/>
      </c>
      <c r="Z15" s="98" t="str">
        <f t="shared" si="2"/>
        <v/>
      </c>
      <c r="AA15" s="26"/>
      <c r="AC15" s="40"/>
      <c r="AD15" s="50"/>
      <c r="AE15" s="51"/>
      <c r="AF15" s="50"/>
      <c r="AG15" s="50"/>
      <c r="AH15" s="240" t="str">
        <f>IF(AG17="A",AO15,IF(AG17="B",AO16,IF(AG17="C",AO17,IF(AG17="D",AO18))))</f>
        <v xml:space="preserve"> (-)</v>
      </c>
      <c r="AI15" s="241"/>
      <c r="AJ15" s="241"/>
      <c r="AK15" s="241"/>
      <c r="AL15" s="241"/>
      <c r="AM15" s="242"/>
      <c r="AN15" s="234"/>
      <c r="AO15" s="139" t="s">
        <v>57</v>
      </c>
      <c r="AP15" s="3"/>
      <c r="AQ15" s="109"/>
      <c r="AR15" s="139"/>
      <c r="AS15" s="3"/>
      <c r="AT15" s="210"/>
      <c r="AU15" s="139"/>
      <c r="AV15" s="210"/>
      <c r="AW15" s="210"/>
      <c r="AX15" s="210"/>
      <c r="AY15" s="139"/>
      <c r="AZ15" s="139"/>
      <c r="BA15" s="3"/>
      <c r="BB15" s="139"/>
      <c r="BC15" s="3"/>
      <c r="BD15" s="3"/>
      <c r="BE15" s="3"/>
      <c r="BF15" s="3"/>
      <c r="BG15" s="3"/>
      <c r="BH15" s="3"/>
      <c r="BI15" s="163"/>
      <c r="BJ15" s="163"/>
      <c r="BK15" s="164"/>
      <c r="BL15" s="164"/>
    </row>
    <row r="16" spans="1:64" ht="13.5" customHeight="1" x14ac:dyDescent="0.15">
      <c r="A16" s="238"/>
      <c r="B16" s="9">
        <v>31</v>
      </c>
      <c r="C16" s="236" t="s">
        <v>66</v>
      </c>
      <c r="D16" s="214" t="s">
        <v>110</v>
      </c>
      <c r="E16" s="10"/>
      <c r="F16" s="186"/>
      <c r="G16" s="11"/>
      <c r="H16" s="187"/>
      <c r="I16" s="185"/>
      <c r="J16" s="59" t="str">
        <f>IF($D16="A",IF(I16="○",2.5,IF(H16="○",4,IF(G16="○",3,IF(F16="○",2,IF(E16="○",1,""))))),IF(I16="○",2.5,IF(H16="○",1,IF(G16="○",2,IF(F16="○",3,IF(E16="○",4,""))))))</f>
        <v/>
      </c>
      <c r="K16" s="30">
        <v>0</v>
      </c>
      <c r="L16" s="65">
        <v>2</v>
      </c>
      <c r="M16" s="64">
        <v>3</v>
      </c>
      <c r="N16" s="65">
        <v>0</v>
      </c>
      <c r="O16" s="65">
        <v>0</v>
      </c>
      <c r="P16" s="65">
        <v>0</v>
      </c>
      <c r="Q16" s="65">
        <v>0</v>
      </c>
      <c r="R16" s="66">
        <v>0</v>
      </c>
      <c r="S16" s="89" t="str">
        <f t="shared" si="2"/>
        <v/>
      </c>
      <c r="T16" s="90" t="str">
        <f t="shared" si="2"/>
        <v/>
      </c>
      <c r="U16" s="90" t="str">
        <f t="shared" si="2"/>
        <v/>
      </c>
      <c r="V16" s="90" t="str">
        <f t="shared" si="2"/>
        <v/>
      </c>
      <c r="W16" s="90" t="str">
        <f t="shared" si="2"/>
        <v/>
      </c>
      <c r="X16" s="90" t="str">
        <f t="shared" si="2"/>
        <v/>
      </c>
      <c r="Y16" s="90" t="str">
        <f t="shared" si="2"/>
        <v/>
      </c>
      <c r="Z16" s="91" t="str">
        <f t="shared" si="2"/>
        <v/>
      </c>
      <c r="AA16" s="26"/>
      <c r="AC16" s="2"/>
      <c r="AD16" s="46"/>
      <c r="AF16" s="46"/>
      <c r="AG16" s="46"/>
      <c r="AH16" s="243"/>
      <c r="AI16" s="244"/>
      <c r="AJ16" s="244"/>
      <c r="AK16" s="244"/>
      <c r="AL16" s="244"/>
      <c r="AM16" s="245"/>
      <c r="AN16" s="234"/>
      <c r="AO16" s="139" t="s">
        <v>58</v>
      </c>
      <c r="AP16" s="162"/>
      <c r="AQ16" s="119"/>
      <c r="AR16" s="139"/>
      <c r="AS16" s="3"/>
      <c r="AT16" s="139"/>
      <c r="AU16" s="139"/>
      <c r="AV16" s="139"/>
      <c r="AW16" s="139"/>
      <c r="AX16" s="139"/>
      <c r="AY16" s="139"/>
      <c r="AZ16" s="139"/>
      <c r="BA16" s="139"/>
      <c r="BB16" s="122"/>
      <c r="BC16" s="3"/>
      <c r="BD16" s="3"/>
      <c r="BE16" s="122"/>
      <c r="BF16" s="122"/>
      <c r="BG16" s="122"/>
      <c r="BH16" s="122"/>
      <c r="BI16" s="122"/>
      <c r="BJ16" s="122"/>
      <c r="BK16" s="3"/>
      <c r="BL16" s="3"/>
    </row>
    <row r="17" spans="1:64" ht="13.5" customHeight="1" x14ac:dyDescent="0.15">
      <c r="A17" s="238"/>
      <c r="B17" s="9">
        <v>32</v>
      </c>
      <c r="C17" s="9" t="s">
        <v>67</v>
      </c>
      <c r="D17" s="146" t="s">
        <v>61</v>
      </c>
      <c r="E17" s="10"/>
      <c r="F17" s="186"/>
      <c r="G17" s="11"/>
      <c r="H17" s="187"/>
      <c r="I17" s="185"/>
      <c r="J17" s="59" t="str">
        <f>IF($D17="A",IF(I17="○",2.5,IF(H17="○",4,IF(G17="○",3,IF(F17="○",2,IF(E17="○",1,""))))),IF(I17="○",2.5,IF(H17="○",1,IF(G17="○",2,IF(F17="○",3,IF(E17="○",4,""))))))</f>
        <v/>
      </c>
      <c r="K17" s="30">
        <v>0</v>
      </c>
      <c r="L17" s="65">
        <v>2</v>
      </c>
      <c r="M17" s="65">
        <v>0</v>
      </c>
      <c r="N17" s="65">
        <v>0</v>
      </c>
      <c r="O17" s="65">
        <v>0</v>
      </c>
      <c r="P17" s="64">
        <v>6</v>
      </c>
      <c r="Q17" s="65">
        <v>0</v>
      </c>
      <c r="R17" s="66">
        <v>0</v>
      </c>
      <c r="S17" s="89" t="str">
        <f t="shared" si="2"/>
        <v/>
      </c>
      <c r="T17" s="90" t="str">
        <f t="shared" si="2"/>
        <v/>
      </c>
      <c r="U17" s="90" t="str">
        <f t="shared" si="2"/>
        <v/>
      </c>
      <c r="V17" s="90" t="str">
        <f t="shared" si="2"/>
        <v/>
      </c>
      <c r="W17" s="90" t="str">
        <f t="shared" si="2"/>
        <v/>
      </c>
      <c r="X17" s="90" t="str">
        <f t="shared" si="2"/>
        <v/>
      </c>
      <c r="Y17" s="90" t="str">
        <f t="shared" si="2"/>
        <v/>
      </c>
      <c r="Z17" s="91" t="str">
        <f t="shared" si="2"/>
        <v/>
      </c>
      <c r="AA17" s="26"/>
      <c r="AB17" s="153"/>
      <c r="AC17" s="2" t="s">
        <v>210</v>
      </c>
      <c r="AD17" s="140" t="s">
        <v>93</v>
      </c>
      <c r="AE17" s="52">
        <f>Z54</f>
        <v>0</v>
      </c>
      <c r="AF17" s="45">
        <f>AE17/(44)</f>
        <v>0</v>
      </c>
      <c r="AG17" s="44" t="str">
        <f>IF(AF17&gt;0.8,"D",IF(AF17&gt;0.625,"C",IF(AF17&gt;0.4375,"B","A")))</f>
        <v>A</v>
      </c>
      <c r="AH17" s="243"/>
      <c r="AI17" s="244"/>
      <c r="AJ17" s="244"/>
      <c r="AK17" s="244"/>
      <c r="AL17" s="244"/>
      <c r="AM17" s="245"/>
      <c r="AN17" s="234"/>
      <c r="AO17" s="153" t="s">
        <v>88</v>
      </c>
      <c r="AP17" s="162"/>
      <c r="AQ17" s="139"/>
      <c r="AR17" s="4" t="str">
        <f>AG32</f>
        <v>A</v>
      </c>
      <c r="AT17" s="175" t="s">
        <v>228</v>
      </c>
      <c r="AU17" s="176"/>
      <c r="AV17" s="176"/>
      <c r="AW17" s="176"/>
      <c r="AX17" s="179"/>
      <c r="AY17" s="176"/>
      <c r="AZ17" s="176"/>
      <c r="BA17" s="176"/>
      <c r="BB17" s="179"/>
      <c r="BC17" s="176"/>
      <c r="BD17" s="176"/>
      <c r="BE17" s="176"/>
      <c r="BF17" s="176"/>
      <c r="BG17" s="176"/>
      <c r="BH17" s="179"/>
      <c r="BI17" s="176"/>
      <c r="BJ17" s="176"/>
      <c r="BK17" s="176"/>
      <c r="BL17" s="176"/>
    </row>
    <row r="18" spans="1:64" ht="13.5" customHeight="1" x14ac:dyDescent="0.15">
      <c r="A18" s="238"/>
      <c r="B18" s="157">
        <v>34</v>
      </c>
      <c r="C18" s="9" t="s">
        <v>42</v>
      </c>
      <c r="D18" s="152" t="s">
        <v>61</v>
      </c>
      <c r="E18" s="193"/>
      <c r="F18" s="196"/>
      <c r="G18" s="195"/>
      <c r="H18" s="197"/>
      <c r="I18" s="194"/>
      <c r="J18" s="225" t="str">
        <f>IF($D18="A",IF(I18="○",2.5,IF(H18="○",4,IF(G18="○",3,IF(F18="○",2,IF(E18="○",1,""))))),IF(I18="○",2.5,IF(H18="○",1,IF(G18="○",2,IF(F18="○",3,IF(E18="○",4,""))))))</f>
        <v/>
      </c>
      <c r="K18" s="32">
        <v>0</v>
      </c>
      <c r="L18" s="76">
        <v>2</v>
      </c>
      <c r="M18" s="76">
        <v>0</v>
      </c>
      <c r="N18" s="76">
        <v>0</v>
      </c>
      <c r="O18" s="76">
        <v>0</v>
      </c>
      <c r="P18" s="76">
        <v>6</v>
      </c>
      <c r="Q18" s="76">
        <v>0</v>
      </c>
      <c r="R18" s="226">
        <v>8</v>
      </c>
      <c r="S18" s="89" t="str">
        <f t="shared" si="2"/>
        <v/>
      </c>
      <c r="T18" s="90" t="str">
        <f t="shared" si="2"/>
        <v/>
      </c>
      <c r="U18" s="90" t="str">
        <f t="shared" si="2"/>
        <v/>
      </c>
      <c r="V18" s="90" t="str">
        <f t="shared" si="2"/>
        <v/>
      </c>
      <c r="W18" s="90" t="str">
        <f t="shared" si="2"/>
        <v/>
      </c>
      <c r="X18" s="90" t="str">
        <f t="shared" si="2"/>
        <v/>
      </c>
      <c r="Y18" s="90" t="str">
        <f t="shared" si="2"/>
        <v/>
      </c>
      <c r="Z18" s="91" t="str">
        <f t="shared" si="2"/>
        <v/>
      </c>
      <c r="AA18" s="26"/>
      <c r="AB18" s="153"/>
      <c r="AC18" s="2"/>
      <c r="AD18" s="44"/>
      <c r="AE18" s="52"/>
      <c r="AF18" s="45"/>
      <c r="AG18" s="44"/>
      <c r="AH18" s="243"/>
      <c r="AI18" s="244"/>
      <c r="AJ18" s="244"/>
      <c r="AK18" s="244"/>
      <c r="AL18" s="244"/>
      <c r="AM18" s="245"/>
      <c r="AN18" s="234"/>
      <c r="AO18" s="153" t="s">
        <v>75</v>
      </c>
      <c r="AP18" s="162"/>
      <c r="AQ18" s="3"/>
      <c r="AR18" s="139"/>
      <c r="AS18" s="122"/>
      <c r="AW18" s="122"/>
      <c r="AX18" s="122"/>
      <c r="AY18" s="139"/>
      <c r="AZ18" s="139"/>
      <c r="BA18" s="139"/>
      <c r="BB18" s="122"/>
      <c r="BC18" s="3"/>
      <c r="BD18" s="3"/>
      <c r="BE18" s="3"/>
      <c r="BF18" s="3"/>
      <c r="BG18" s="3"/>
      <c r="BH18" s="3"/>
      <c r="BI18" s="3"/>
      <c r="BJ18" s="3"/>
      <c r="BK18" s="3"/>
      <c r="BL18" s="3"/>
    </row>
    <row r="19" spans="1:64" ht="13.5" customHeight="1" x14ac:dyDescent="0.15">
      <c r="A19" s="239"/>
      <c r="B19" s="20">
        <v>36</v>
      </c>
      <c r="C19" s="17" t="s">
        <v>53</v>
      </c>
      <c r="D19" s="145" t="s">
        <v>61</v>
      </c>
      <c r="E19" s="206"/>
      <c r="F19" s="198"/>
      <c r="G19" s="199"/>
      <c r="H19" s="200"/>
      <c r="I19" s="201"/>
      <c r="J19" s="59" t="str">
        <f>IF($D19="A",IF(I19="○",2.5,IF(H19="○",4,IF(G19="○",3,IF(F19="○",2,IF(E19="○",1,""))))),IF(I19="○",2.5,IF(H19="○",1,IF(G19="○",2,IF(F19="○",3,IF(E19="○",4,""))))))</f>
        <v/>
      </c>
      <c r="K19" s="30">
        <v>0</v>
      </c>
      <c r="L19" s="65">
        <v>0</v>
      </c>
      <c r="M19" s="65">
        <v>0</v>
      </c>
      <c r="N19" s="64">
        <v>4</v>
      </c>
      <c r="O19" s="65">
        <v>0</v>
      </c>
      <c r="P19" s="65">
        <v>0</v>
      </c>
      <c r="Q19" s="65">
        <v>7</v>
      </c>
      <c r="R19" s="66">
        <v>0</v>
      </c>
      <c r="S19" s="94" t="str">
        <f t="shared" si="2"/>
        <v/>
      </c>
      <c r="T19" s="95" t="str">
        <f t="shared" si="2"/>
        <v/>
      </c>
      <c r="U19" s="95" t="str">
        <f t="shared" si="2"/>
        <v/>
      </c>
      <c r="V19" s="95" t="str">
        <f t="shared" si="2"/>
        <v/>
      </c>
      <c r="W19" s="95" t="str">
        <f t="shared" si="2"/>
        <v/>
      </c>
      <c r="X19" s="95" t="str">
        <f t="shared" si="2"/>
        <v/>
      </c>
      <c r="Y19" s="95" t="str">
        <f t="shared" si="2"/>
        <v/>
      </c>
      <c r="Z19" s="96" t="str">
        <f t="shared" si="2"/>
        <v/>
      </c>
      <c r="AA19" s="26"/>
      <c r="AC19" s="43"/>
      <c r="AD19" s="47"/>
      <c r="AE19" s="54"/>
      <c r="AF19" s="48"/>
      <c r="AG19" s="48"/>
      <c r="AH19" s="246"/>
      <c r="AI19" s="247"/>
      <c r="AJ19" s="247"/>
      <c r="AK19" s="247"/>
      <c r="AL19" s="247"/>
      <c r="AM19" s="248"/>
      <c r="AN19" s="234"/>
      <c r="AO19" s="139"/>
      <c r="AP19" s="162"/>
      <c r="AQ19" s="142"/>
      <c r="AR19" s="139"/>
      <c r="AS19" s="122"/>
      <c r="AT19" s="210" t="s">
        <v>128</v>
      </c>
      <c r="AU19" s="3"/>
      <c r="AV19" s="3"/>
      <c r="AW19" s="109"/>
      <c r="AX19" s="3"/>
      <c r="AY19" s="139"/>
      <c r="AZ19" s="139"/>
      <c r="BA19" s="3"/>
      <c r="BB19" s="3"/>
      <c r="BC19" s="3"/>
      <c r="BD19" s="3"/>
      <c r="BE19" s="3"/>
      <c r="BF19" s="3"/>
      <c r="BG19" s="3"/>
      <c r="BH19" s="3"/>
      <c r="BI19" s="3"/>
      <c r="BJ19" s="3"/>
      <c r="BK19" s="3"/>
      <c r="BL19" s="3"/>
    </row>
    <row r="20" spans="1:64" ht="13.5" customHeight="1" x14ac:dyDescent="0.15">
      <c r="A20" s="2"/>
      <c r="B20" s="18"/>
      <c r="C20" s="220"/>
      <c r="D20" s="147"/>
      <c r="E20" s="13"/>
      <c r="F20" s="14"/>
      <c r="G20" s="14"/>
      <c r="H20" s="14"/>
      <c r="I20" s="15"/>
      <c r="J20" s="60">
        <f>SUM(J15:J19)</f>
        <v>0</v>
      </c>
      <c r="K20" s="36"/>
      <c r="L20" s="70"/>
      <c r="M20" s="70"/>
      <c r="N20" s="70"/>
      <c r="O20" s="70"/>
      <c r="P20" s="70"/>
      <c r="Q20" s="70"/>
      <c r="R20" s="71"/>
      <c r="S20" s="84"/>
      <c r="T20" s="85"/>
      <c r="U20" s="85"/>
      <c r="V20" s="85"/>
      <c r="W20" s="85"/>
      <c r="X20" s="85"/>
      <c r="Y20" s="85"/>
      <c r="Z20" s="86"/>
      <c r="AA20" s="26"/>
      <c r="AC20" s="2"/>
      <c r="AD20" s="46"/>
      <c r="AE20" s="53"/>
      <c r="AF20" s="46"/>
      <c r="AG20" s="46"/>
      <c r="AH20" s="240" t="str">
        <f>IF(AG22="A",AO20,IF(AG22="B",AO21,IF(AG22="C",AO22,IF(AG22="D",AO23))))</f>
        <v xml:space="preserve"> (-)</v>
      </c>
      <c r="AI20" s="241"/>
      <c r="AJ20" s="241"/>
      <c r="AK20" s="241"/>
      <c r="AL20" s="241"/>
      <c r="AM20" s="242"/>
      <c r="AN20" s="234"/>
      <c r="AO20" s="139" t="s">
        <v>57</v>
      </c>
      <c r="AP20" s="162"/>
      <c r="AQ20" s="118"/>
      <c r="AR20" s="139"/>
      <c r="AS20" s="3"/>
      <c r="AT20" s="139"/>
      <c r="AU20" s="3"/>
      <c r="AV20" s="171" t="s">
        <v>129</v>
      </c>
      <c r="AW20" s="109"/>
      <c r="AX20" s="3"/>
      <c r="AY20" s="139"/>
      <c r="AZ20" s="139"/>
      <c r="BA20" s="3"/>
      <c r="BB20" s="3"/>
      <c r="BC20" s="3"/>
      <c r="BD20" s="3"/>
      <c r="BE20" s="3"/>
      <c r="BF20" s="3"/>
      <c r="BG20" s="3"/>
      <c r="BH20" s="3"/>
      <c r="BI20" s="3"/>
      <c r="BJ20" s="3"/>
      <c r="BK20" s="3"/>
      <c r="BL20" s="3"/>
    </row>
    <row r="21" spans="1:64" ht="13.5" customHeight="1" x14ac:dyDescent="0.15">
      <c r="A21" s="237" t="s">
        <v>29</v>
      </c>
      <c r="B21" s="19">
        <v>40</v>
      </c>
      <c r="C21" s="223" t="s">
        <v>14</v>
      </c>
      <c r="D21" s="150" t="s">
        <v>6</v>
      </c>
      <c r="E21" s="133"/>
      <c r="F21" s="134"/>
      <c r="G21" s="134"/>
      <c r="H21" s="134"/>
      <c r="I21" s="135"/>
      <c r="J21" s="59" t="str">
        <f t="shared" ref="J21:J27" si="3">IF($D21="A",IF(I21="○",2.5,IF(H21="○",4,IF(G21="○",3,IF(F21="○",2,IF(E21="○",1,""))))),IF(I21="○",2.5,IF(H21="○",1,IF(G21="○",2,IF(F21="○",3,IF(E21="○",4,""))))))</f>
        <v/>
      </c>
      <c r="K21" s="33">
        <v>0</v>
      </c>
      <c r="L21" s="78">
        <v>0</v>
      </c>
      <c r="M21" s="79">
        <v>3</v>
      </c>
      <c r="N21" s="99">
        <v>4</v>
      </c>
      <c r="O21" s="99">
        <v>5</v>
      </c>
      <c r="P21" s="99">
        <v>6</v>
      </c>
      <c r="Q21" s="78">
        <v>0</v>
      </c>
      <c r="R21" s="117">
        <v>8</v>
      </c>
      <c r="S21" s="97" t="str">
        <f t="shared" ref="S21:Z27" si="4">IF(K21&gt;0,$J21,"")</f>
        <v/>
      </c>
      <c r="T21" s="93" t="str">
        <f t="shared" si="4"/>
        <v/>
      </c>
      <c r="U21" s="93" t="str">
        <f t="shared" si="4"/>
        <v/>
      </c>
      <c r="V21" s="93" t="str">
        <f t="shared" si="4"/>
        <v/>
      </c>
      <c r="W21" s="93" t="str">
        <f t="shared" si="4"/>
        <v/>
      </c>
      <c r="X21" s="93" t="str">
        <f t="shared" si="4"/>
        <v/>
      </c>
      <c r="Y21" s="93" t="str">
        <f t="shared" si="4"/>
        <v/>
      </c>
      <c r="Z21" s="98" t="str">
        <f t="shared" si="4"/>
        <v/>
      </c>
      <c r="AA21" s="26"/>
      <c r="AC21" s="2"/>
      <c r="AD21" s="46"/>
      <c r="AE21" s="53"/>
      <c r="AF21" s="46"/>
      <c r="AG21" s="46"/>
      <c r="AH21" s="243"/>
      <c r="AI21" s="244"/>
      <c r="AJ21" s="244"/>
      <c r="AK21" s="244"/>
      <c r="AL21" s="244"/>
      <c r="AM21" s="245"/>
      <c r="AN21" s="234"/>
      <c r="AO21" s="139" t="s">
        <v>58</v>
      </c>
      <c r="AP21" s="162"/>
      <c r="AQ21" s="3"/>
      <c r="AR21" s="139"/>
      <c r="AS21" s="3"/>
      <c r="AT21" s="210"/>
      <c r="AU21" s="210"/>
      <c r="AV21" s="139"/>
      <c r="AW21" s="122"/>
      <c r="AX21" s="122"/>
      <c r="AY21" s="139"/>
      <c r="AZ21" s="139"/>
      <c r="BA21" s="139"/>
      <c r="BB21" s="122"/>
      <c r="BC21" s="108"/>
      <c r="BD21" s="108"/>
      <c r="BE21" s="3"/>
      <c r="BF21" s="3"/>
      <c r="BG21" s="3"/>
      <c r="BH21" s="3"/>
      <c r="BI21" s="3"/>
      <c r="BJ21" s="3"/>
      <c r="BK21" s="3"/>
      <c r="BL21" s="3"/>
    </row>
    <row r="22" spans="1:64" ht="13.5" customHeight="1" x14ac:dyDescent="0.15">
      <c r="A22" s="238"/>
      <c r="B22" s="9">
        <v>41</v>
      </c>
      <c r="C22" s="218" t="s">
        <v>43</v>
      </c>
      <c r="D22" s="145" t="s">
        <v>18</v>
      </c>
      <c r="E22" s="10"/>
      <c r="F22" s="186"/>
      <c r="G22" s="11"/>
      <c r="H22" s="187"/>
      <c r="I22" s="185"/>
      <c r="J22" s="59" t="str">
        <f t="shared" si="3"/>
        <v/>
      </c>
      <c r="K22" s="30">
        <v>0</v>
      </c>
      <c r="L22" s="65">
        <v>0</v>
      </c>
      <c r="M22" s="65">
        <v>0</v>
      </c>
      <c r="N22" s="65">
        <v>0</v>
      </c>
      <c r="O22" s="64">
        <v>5</v>
      </c>
      <c r="P22" s="65">
        <v>0</v>
      </c>
      <c r="Q22" s="65">
        <v>7</v>
      </c>
      <c r="R22" s="66">
        <v>0</v>
      </c>
      <c r="S22" s="89" t="str">
        <f t="shared" si="4"/>
        <v/>
      </c>
      <c r="T22" s="90" t="str">
        <f t="shared" si="4"/>
        <v/>
      </c>
      <c r="U22" s="90" t="str">
        <f t="shared" si="4"/>
        <v/>
      </c>
      <c r="V22" s="90" t="str">
        <f t="shared" si="4"/>
        <v/>
      </c>
      <c r="W22" s="90" t="str">
        <f t="shared" si="4"/>
        <v/>
      </c>
      <c r="X22" s="90" t="str">
        <f t="shared" si="4"/>
        <v/>
      </c>
      <c r="Y22" s="90" t="str">
        <f t="shared" si="4"/>
        <v/>
      </c>
      <c r="Z22" s="91" t="str">
        <f t="shared" si="4"/>
        <v/>
      </c>
      <c r="AA22" s="26"/>
      <c r="AB22" s="153"/>
      <c r="AC22" s="2" t="s">
        <v>211</v>
      </c>
      <c r="AD22" s="140" t="s">
        <v>93</v>
      </c>
      <c r="AE22" s="52">
        <f>Y54</f>
        <v>0</v>
      </c>
      <c r="AF22" s="45">
        <f>AE22/44</f>
        <v>0</v>
      </c>
      <c r="AG22" s="44" t="str">
        <f>IF(AF22&gt;0.8,"D",IF(AF22&gt;0.625,"C",IF(AF22&gt;0.4375,"B","A")))</f>
        <v>A</v>
      </c>
      <c r="AH22" s="243"/>
      <c r="AI22" s="244"/>
      <c r="AJ22" s="244"/>
      <c r="AK22" s="244"/>
      <c r="AL22" s="244"/>
      <c r="AM22" s="245"/>
      <c r="AN22" s="234"/>
      <c r="AO22" s="160" t="s">
        <v>83</v>
      </c>
      <c r="AP22" s="162"/>
      <c r="AQ22" s="3"/>
      <c r="AR22" s="139"/>
      <c r="AS22" s="3"/>
      <c r="AT22" s="172"/>
      <c r="AU22" s="3"/>
      <c r="AV22" s="3"/>
      <c r="AW22" s="3"/>
      <c r="AX22" s="3"/>
      <c r="AY22" s="139"/>
      <c r="AZ22" s="139"/>
      <c r="BA22" s="139"/>
      <c r="BB22" s="3"/>
      <c r="BC22" s="3"/>
      <c r="BD22" s="3"/>
      <c r="BE22" s="3"/>
      <c r="BF22" s="3"/>
      <c r="BG22" s="3"/>
      <c r="BH22" s="3"/>
      <c r="BI22" s="3"/>
      <c r="BJ22" s="3"/>
      <c r="BK22" s="3"/>
      <c r="BL22" s="3"/>
    </row>
    <row r="23" spans="1:64" ht="13.5" customHeight="1" x14ac:dyDescent="0.15">
      <c r="A23" s="238"/>
      <c r="B23" s="9">
        <v>42</v>
      </c>
      <c r="C23" s="23" t="s">
        <v>49</v>
      </c>
      <c r="D23" s="151" t="s">
        <v>6</v>
      </c>
      <c r="E23" s="10"/>
      <c r="F23" s="186"/>
      <c r="G23" s="11"/>
      <c r="H23" s="187"/>
      <c r="I23" s="185"/>
      <c r="J23" s="59" t="str">
        <f t="shared" si="3"/>
        <v/>
      </c>
      <c r="K23" s="30">
        <v>0</v>
      </c>
      <c r="L23" s="65">
        <v>0</v>
      </c>
      <c r="M23" s="65">
        <v>0</v>
      </c>
      <c r="N23" s="65">
        <v>0</v>
      </c>
      <c r="O23" s="64">
        <v>5</v>
      </c>
      <c r="P23" s="65">
        <v>0</v>
      </c>
      <c r="Q23" s="65">
        <v>0</v>
      </c>
      <c r="R23" s="66">
        <v>0</v>
      </c>
      <c r="S23" s="89" t="str">
        <f t="shared" si="4"/>
        <v/>
      </c>
      <c r="T23" s="90" t="str">
        <f t="shared" si="4"/>
        <v/>
      </c>
      <c r="U23" s="90" t="str">
        <f t="shared" si="4"/>
        <v/>
      </c>
      <c r="V23" s="90" t="str">
        <f t="shared" si="4"/>
        <v/>
      </c>
      <c r="W23" s="90" t="str">
        <f t="shared" si="4"/>
        <v/>
      </c>
      <c r="X23" s="90" t="str">
        <f t="shared" si="4"/>
        <v/>
      </c>
      <c r="Y23" s="90" t="str">
        <f t="shared" si="4"/>
        <v/>
      </c>
      <c r="Z23" s="91" t="str">
        <f t="shared" si="4"/>
        <v/>
      </c>
      <c r="AA23" s="26"/>
      <c r="AB23" s="153"/>
      <c r="AC23" s="2"/>
      <c r="AD23" s="44"/>
      <c r="AE23" s="52"/>
      <c r="AF23" s="45"/>
      <c r="AG23" s="44"/>
      <c r="AH23" s="243"/>
      <c r="AI23" s="244"/>
      <c r="AJ23" s="244"/>
      <c r="AK23" s="244"/>
      <c r="AL23" s="244"/>
      <c r="AM23" s="245"/>
      <c r="AN23" s="234"/>
      <c r="AO23" s="160" t="s">
        <v>76</v>
      </c>
      <c r="AP23" s="162"/>
      <c r="AQ23" s="142"/>
      <c r="AR23" s="4" t="str">
        <f>AG17</f>
        <v>A</v>
      </c>
      <c r="AT23" s="183" t="s">
        <v>230</v>
      </c>
      <c r="AU23" s="176"/>
      <c r="AV23" s="176"/>
      <c r="AW23" s="179"/>
      <c r="AX23" s="179"/>
      <c r="AY23" s="176"/>
      <c r="AZ23" s="176"/>
      <c r="BA23" s="176"/>
      <c r="BB23" s="179"/>
      <c r="BC23" s="176"/>
      <c r="BD23" s="176"/>
      <c r="BE23" s="176"/>
      <c r="BF23" s="176"/>
      <c r="BG23" s="176"/>
      <c r="BH23" s="179"/>
      <c r="BI23" s="176"/>
      <c r="BJ23" s="179"/>
      <c r="BK23" s="176"/>
      <c r="BL23" s="176"/>
    </row>
    <row r="24" spans="1:64" ht="13.5" customHeight="1" x14ac:dyDescent="0.15">
      <c r="A24" s="238"/>
      <c r="B24" s="9">
        <v>43</v>
      </c>
      <c r="C24" s="155" t="s">
        <v>68</v>
      </c>
      <c r="D24" s="146" t="s">
        <v>6</v>
      </c>
      <c r="E24" s="193"/>
      <c r="F24" s="196"/>
      <c r="G24" s="195"/>
      <c r="H24" s="197"/>
      <c r="I24" s="194"/>
      <c r="J24" s="59" t="str">
        <f t="shared" si="3"/>
        <v/>
      </c>
      <c r="K24" s="30">
        <v>0</v>
      </c>
      <c r="L24" s="64">
        <v>2</v>
      </c>
      <c r="M24" s="65">
        <v>0</v>
      </c>
      <c r="N24" s="65">
        <v>0</v>
      </c>
      <c r="O24" s="65">
        <v>0</v>
      </c>
      <c r="P24" s="65">
        <v>0</v>
      </c>
      <c r="Q24" s="65">
        <v>0</v>
      </c>
      <c r="R24" s="66">
        <v>0</v>
      </c>
      <c r="S24" s="89" t="str">
        <f t="shared" si="4"/>
        <v/>
      </c>
      <c r="T24" s="90" t="str">
        <f t="shared" si="4"/>
        <v/>
      </c>
      <c r="U24" s="90" t="str">
        <f t="shared" si="4"/>
        <v/>
      </c>
      <c r="V24" s="90" t="str">
        <f t="shared" si="4"/>
        <v/>
      </c>
      <c r="W24" s="90" t="str">
        <f t="shared" si="4"/>
        <v/>
      </c>
      <c r="X24" s="90" t="str">
        <f t="shared" si="4"/>
        <v/>
      </c>
      <c r="Y24" s="90" t="str">
        <f t="shared" si="4"/>
        <v/>
      </c>
      <c r="Z24" s="91" t="str">
        <f t="shared" si="4"/>
        <v/>
      </c>
      <c r="AA24" s="26"/>
      <c r="AC24" s="2"/>
      <c r="AD24" s="47"/>
      <c r="AE24" s="53"/>
      <c r="AF24" s="46"/>
      <c r="AG24" s="46"/>
      <c r="AH24" s="246"/>
      <c r="AI24" s="247"/>
      <c r="AJ24" s="247"/>
      <c r="AK24" s="247"/>
      <c r="AL24" s="247"/>
      <c r="AM24" s="248"/>
      <c r="AN24" s="234"/>
      <c r="AP24" s="162"/>
      <c r="AQ24" s="118"/>
      <c r="AR24" s="139"/>
      <c r="AS24" s="3"/>
      <c r="AW24" s="122"/>
      <c r="AX24" s="122"/>
      <c r="AY24" s="139"/>
      <c r="AZ24" s="139"/>
      <c r="BA24" s="3"/>
      <c r="BB24" s="109"/>
      <c r="BC24" s="3"/>
      <c r="BD24" s="3"/>
      <c r="BE24" s="3"/>
      <c r="BF24" s="3"/>
      <c r="BG24" s="3"/>
      <c r="BH24" s="109"/>
      <c r="BI24" s="3"/>
      <c r="BJ24" s="3"/>
      <c r="BK24" s="3"/>
      <c r="BL24" s="3"/>
    </row>
    <row r="25" spans="1:64" ht="13.5" customHeight="1" x14ac:dyDescent="0.15">
      <c r="A25" s="238"/>
      <c r="B25" s="23">
        <v>45</v>
      </c>
      <c r="C25" s="9" t="s">
        <v>15</v>
      </c>
      <c r="D25" s="146" t="s">
        <v>6</v>
      </c>
      <c r="E25" s="10"/>
      <c r="F25" s="186"/>
      <c r="G25" s="11"/>
      <c r="H25" s="187"/>
      <c r="I25" s="185"/>
      <c r="J25" s="59" t="str">
        <f t="shared" si="3"/>
        <v/>
      </c>
      <c r="K25" s="30">
        <v>0</v>
      </c>
      <c r="L25" s="65">
        <v>0</v>
      </c>
      <c r="M25" s="65">
        <v>0</v>
      </c>
      <c r="N25" s="65">
        <v>0</v>
      </c>
      <c r="O25" s="65">
        <v>0</v>
      </c>
      <c r="P25" s="65">
        <v>0</v>
      </c>
      <c r="Q25" s="65">
        <v>0</v>
      </c>
      <c r="R25" s="72">
        <v>8</v>
      </c>
      <c r="S25" s="89" t="str">
        <f t="shared" si="4"/>
        <v/>
      </c>
      <c r="T25" s="90" t="str">
        <f t="shared" si="4"/>
        <v/>
      </c>
      <c r="U25" s="90" t="str">
        <f t="shared" si="4"/>
        <v/>
      </c>
      <c r="V25" s="90" t="str">
        <f t="shared" si="4"/>
        <v/>
      </c>
      <c r="W25" s="90" t="str">
        <f t="shared" si="4"/>
        <v/>
      </c>
      <c r="X25" s="90" t="str">
        <f t="shared" si="4"/>
        <v/>
      </c>
      <c r="Y25" s="90" t="str">
        <f t="shared" si="4"/>
        <v/>
      </c>
      <c r="Z25" s="91" t="str">
        <f t="shared" si="4"/>
        <v/>
      </c>
      <c r="AA25" s="26"/>
      <c r="AC25" s="1"/>
      <c r="AD25" s="50"/>
      <c r="AE25" s="51"/>
      <c r="AF25" s="50"/>
      <c r="AG25" s="50"/>
      <c r="AH25" s="240" t="str">
        <f>IF(AG27="A",AO25,IF(AG27="B",AO26,IF(AG27="C",AO27,IF(AG27="D",AO28))))</f>
        <v xml:space="preserve"> (-)</v>
      </c>
      <c r="AI25" s="241"/>
      <c r="AJ25" s="241"/>
      <c r="AK25" s="241"/>
      <c r="AL25" s="241"/>
      <c r="AM25" s="242"/>
      <c r="AN25" s="169"/>
      <c r="AO25" s="139" t="s">
        <v>57</v>
      </c>
      <c r="AP25" s="162"/>
      <c r="AQ25" s="119"/>
      <c r="AR25" s="139"/>
      <c r="AS25" s="3"/>
      <c r="AT25" s="210" t="s">
        <v>120</v>
      </c>
      <c r="AU25" s="3"/>
      <c r="AV25" s="123"/>
      <c r="AW25" s="3"/>
      <c r="AX25" s="3"/>
      <c r="AY25" s="139"/>
      <c r="AZ25" s="139"/>
      <c r="BA25" s="139"/>
      <c r="BB25" s="3"/>
      <c r="BC25" s="3"/>
      <c r="BD25" s="3"/>
      <c r="BE25" s="3"/>
      <c r="BF25" s="3"/>
      <c r="BG25" s="3"/>
      <c r="BH25" s="122"/>
      <c r="BI25" s="3"/>
      <c r="BJ25" s="3"/>
      <c r="BK25" s="3"/>
      <c r="BL25" s="3"/>
    </row>
    <row r="26" spans="1:64" ht="13.5" customHeight="1" x14ac:dyDescent="0.15">
      <c r="A26" s="238"/>
      <c r="B26" s="35">
        <v>46</v>
      </c>
      <c r="C26" s="35" t="s">
        <v>44</v>
      </c>
      <c r="D26" s="152" t="s">
        <v>61</v>
      </c>
      <c r="E26" s="206"/>
      <c r="F26" s="198"/>
      <c r="G26" s="199"/>
      <c r="H26" s="200"/>
      <c r="I26" s="201"/>
      <c r="J26" s="225" t="str">
        <f t="shared" si="3"/>
        <v/>
      </c>
      <c r="K26" s="32">
        <v>0</v>
      </c>
      <c r="L26" s="76">
        <v>0</v>
      </c>
      <c r="M26" s="76">
        <v>0</v>
      </c>
      <c r="N26" s="76">
        <v>0</v>
      </c>
      <c r="O26" s="83">
        <v>5</v>
      </c>
      <c r="P26" s="76">
        <v>0</v>
      </c>
      <c r="Q26" s="76">
        <v>0</v>
      </c>
      <c r="R26" s="77">
        <v>0</v>
      </c>
      <c r="S26" s="89" t="str">
        <f t="shared" si="4"/>
        <v/>
      </c>
      <c r="T26" s="90" t="str">
        <f t="shared" si="4"/>
        <v/>
      </c>
      <c r="U26" s="90" t="str">
        <f t="shared" si="4"/>
        <v/>
      </c>
      <c r="V26" s="90" t="str">
        <f t="shared" si="4"/>
        <v/>
      </c>
      <c r="W26" s="90" t="str">
        <f t="shared" si="4"/>
        <v/>
      </c>
      <c r="X26" s="90" t="str">
        <f t="shared" si="4"/>
        <v/>
      </c>
      <c r="Y26" s="90" t="str">
        <f t="shared" si="4"/>
        <v/>
      </c>
      <c r="Z26" s="91" t="str">
        <f t="shared" si="4"/>
        <v/>
      </c>
      <c r="AA26" s="26"/>
      <c r="AC26" s="2"/>
      <c r="AD26" s="46"/>
      <c r="AE26" s="53"/>
      <c r="AF26" s="45"/>
      <c r="AG26" s="44"/>
      <c r="AH26" s="243"/>
      <c r="AI26" s="244"/>
      <c r="AJ26" s="244"/>
      <c r="AK26" s="244"/>
      <c r="AL26" s="244"/>
      <c r="AM26" s="245"/>
      <c r="AN26" s="169"/>
      <c r="AO26" s="139" t="s">
        <v>58</v>
      </c>
      <c r="AP26" s="162"/>
      <c r="AQ26" s="122"/>
      <c r="AR26" s="139"/>
      <c r="AS26" s="3"/>
      <c r="AT26" s="171"/>
      <c r="AU26" s="3"/>
      <c r="AV26" s="3" t="s">
        <v>130</v>
      </c>
      <c r="AW26" s="123"/>
      <c r="AX26" s="3"/>
      <c r="AY26" s="139"/>
      <c r="AZ26" s="139"/>
      <c r="BA26" s="139"/>
      <c r="BB26" s="122"/>
      <c r="BC26" s="122"/>
      <c r="BD26" s="122"/>
      <c r="BE26" s="3"/>
      <c r="BF26" s="3"/>
      <c r="BG26" s="3"/>
      <c r="BH26" s="123"/>
      <c r="BI26" s="3"/>
      <c r="BJ26" s="123"/>
      <c r="BK26" s="3"/>
      <c r="BL26" s="3"/>
    </row>
    <row r="27" spans="1:64" ht="13.5" customHeight="1" x14ac:dyDescent="0.15">
      <c r="A27" s="239"/>
      <c r="B27" s="9">
        <v>47</v>
      </c>
      <c r="C27" s="23" t="s">
        <v>33</v>
      </c>
      <c r="D27" s="151" t="s">
        <v>6</v>
      </c>
      <c r="E27" s="10"/>
      <c r="F27" s="186"/>
      <c r="G27" s="11"/>
      <c r="H27" s="187"/>
      <c r="I27" s="185"/>
      <c r="J27" s="59" t="str">
        <f t="shared" si="3"/>
        <v/>
      </c>
      <c r="K27" s="30">
        <v>1</v>
      </c>
      <c r="L27" s="65">
        <v>0</v>
      </c>
      <c r="M27" s="65">
        <v>0</v>
      </c>
      <c r="N27" s="65">
        <v>0</v>
      </c>
      <c r="O27" s="64">
        <v>5</v>
      </c>
      <c r="P27" s="65">
        <v>0</v>
      </c>
      <c r="Q27" s="65">
        <v>0</v>
      </c>
      <c r="R27" s="66">
        <v>0</v>
      </c>
      <c r="S27" s="94" t="str">
        <f t="shared" si="4"/>
        <v/>
      </c>
      <c r="T27" s="95" t="str">
        <f t="shared" si="4"/>
        <v/>
      </c>
      <c r="U27" s="95" t="str">
        <f t="shared" si="4"/>
        <v/>
      </c>
      <c r="V27" s="95" t="str">
        <f t="shared" si="4"/>
        <v/>
      </c>
      <c r="W27" s="95" t="str">
        <f t="shared" si="4"/>
        <v/>
      </c>
      <c r="X27" s="95" t="str">
        <f t="shared" si="4"/>
        <v/>
      </c>
      <c r="Y27" s="95" t="str">
        <f t="shared" si="4"/>
        <v/>
      </c>
      <c r="Z27" s="96" t="str">
        <f t="shared" si="4"/>
        <v/>
      </c>
      <c r="AA27" s="26"/>
      <c r="AB27" s="153"/>
      <c r="AC27" s="2" t="s">
        <v>212</v>
      </c>
      <c r="AD27" s="140" t="s">
        <v>93</v>
      </c>
      <c r="AE27" s="52">
        <f>X54</f>
        <v>0</v>
      </c>
      <c r="AF27" s="45">
        <f>AE27/44</f>
        <v>0</v>
      </c>
      <c r="AG27" s="44" t="str">
        <f>IF(AF27&gt;0.8,"D",IF(AF27&gt;0.625,"C",IF(AF27&gt;0.4375,"B","A")))</f>
        <v>A</v>
      </c>
      <c r="AH27" s="243"/>
      <c r="AI27" s="244"/>
      <c r="AJ27" s="244"/>
      <c r="AK27" s="244"/>
      <c r="AL27" s="244"/>
      <c r="AM27" s="245"/>
      <c r="AN27" s="169"/>
      <c r="AO27" s="160" t="s">
        <v>84</v>
      </c>
      <c r="AP27" s="162"/>
      <c r="AQ27" s="122"/>
      <c r="AR27" s="139"/>
      <c r="AS27" s="3"/>
      <c r="AT27" s="139"/>
      <c r="AU27" s="139"/>
      <c r="AV27" s="3"/>
      <c r="AW27" s="3"/>
      <c r="AX27" s="3"/>
      <c r="AY27" s="139"/>
      <c r="AZ27" s="139"/>
      <c r="BA27" s="139"/>
      <c r="BB27" s="3"/>
      <c r="BC27" s="122"/>
      <c r="BD27" s="122"/>
      <c r="BE27" s="3"/>
      <c r="BF27" s="3"/>
      <c r="BG27" s="3"/>
      <c r="BH27" s="3"/>
      <c r="BI27" s="3"/>
      <c r="BJ27" s="3"/>
      <c r="BK27" s="109"/>
      <c r="BL27" s="3"/>
    </row>
    <row r="28" spans="1:64" ht="13.5" customHeight="1" x14ac:dyDescent="0.15">
      <c r="A28" s="2"/>
      <c r="B28" s="16"/>
      <c r="C28" s="220"/>
      <c r="D28" s="147"/>
      <c r="E28" s="13"/>
      <c r="F28" s="14"/>
      <c r="G28" s="14"/>
      <c r="H28" s="14"/>
      <c r="I28" s="15"/>
      <c r="J28" s="60">
        <f>SUM(J21:J27)</f>
        <v>0</v>
      </c>
      <c r="K28" s="36"/>
      <c r="L28" s="70"/>
      <c r="M28" s="70"/>
      <c r="N28" s="70"/>
      <c r="O28" s="70"/>
      <c r="P28" s="70"/>
      <c r="Q28" s="70"/>
      <c r="R28" s="71"/>
      <c r="S28" s="84"/>
      <c r="T28" s="85"/>
      <c r="U28" s="85"/>
      <c r="V28" s="85"/>
      <c r="W28" s="85"/>
      <c r="X28" s="85"/>
      <c r="Y28" s="85"/>
      <c r="Z28" s="86"/>
      <c r="AA28" s="26"/>
      <c r="AB28" s="153"/>
      <c r="AC28" s="2"/>
      <c r="AD28" s="44"/>
      <c r="AE28" s="52"/>
      <c r="AF28" s="45"/>
      <c r="AG28" s="44"/>
      <c r="AH28" s="243"/>
      <c r="AI28" s="244"/>
      <c r="AJ28" s="244"/>
      <c r="AK28" s="244"/>
      <c r="AL28" s="244"/>
      <c r="AM28" s="245"/>
      <c r="AN28" s="169"/>
      <c r="AO28" s="160" t="s">
        <v>77</v>
      </c>
      <c r="AP28" s="162"/>
      <c r="AQ28" s="142"/>
      <c r="AR28" s="139"/>
      <c r="AS28" s="3"/>
      <c r="AT28" s="171"/>
      <c r="AU28" s="3"/>
      <c r="AV28" s="3"/>
      <c r="AW28" s="3"/>
      <c r="AX28" s="3"/>
      <c r="AY28" s="139"/>
      <c r="AZ28" s="139"/>
      <c r="BA28" s="3"/>
      <c r="BB28" s="3"/>
      <c r="BC28" s="122"/>
      <c r="BD28" s="122"/>
      <c r="BE28" s="3"/>
      <c r="BF28" s="3"/>
      <c r="BG28" s="3"/>
      <c r="BH28" s="3"/>
      <c r="BI28" s="3"/>
      <c r="BJ28" s="3"/>
      <c r="BK28" s="3"/>
      <c r="BL28" s="3"/>
    </row>
    <row r="29" spans="1:64" ht="13.5" customHeight="1" x14ac:dyDescent="0.15">
      <c r="A29" s="237" t="s">
        <v>31</v>
      </c>
      <c r="B29" s="19">
        <v>50</v>
      </c>
      <c r="C29" s="221" t="s">
        <v>45</v>
      </c>
      <c r="D29" s="148" t="s">
        <v>6</v>
      </c>
      <c r="E29" s="133"/>
      <c r="F29" s="134"/>
      <c r="G29" s="134"/>
      <c r="H29" s="134"/>
      <c r="I29" s="135"/>
      <c r="J29" s="59" t="str">
        <f t="shared" ref="J29:J34" si="5">IF($D29="A",IF(I29="○",2.5,IF(H29="○",4,IF(G29="○",3,IF(F29="○",2,IF(E29="○",1,""))))),IF(I29="○",2.5,IF(H29="○",1,IF(G29="○",2,IF(F29="○",3,IF(E29="○",4,""))))))</f>
        <v/>
      </c>
      <c r="K29" s="33">
        <v>0</v>
      </c>
      <c r="L29" s="78">
        <v>0</v>
      </c>
      <c r="M29" s="79">
        <v>3</v>
      </c>
      <c r="N29" s="78">
        <v>0</v>
      </c>
      <c r="O29" s="78">
        <v>0</v>
      </c>
      <c r="P29" s="78">
        <v>0</v>
      </c>
      <c r="Q29" s="78">
        <v>0</v>
      </c>
      <c r="R29" s="80">
        <v>0</v>
      </c>
      <c r="S29" s="97" t="str">
        <f t="shared" ref="S29:Z34" si="6">IF(K29&gt;0,$J29,"")</f>
        <v/>
      </c>
      <c r="T29" s="93" t="str">
        <f t="shared" si="6"/>
        <v/>
      </c>
      <c r="U29" s="93" t="str">
        <f t="shared" si="6"/>
        <v/>
      </c>
      <c r="V29" s="93" t="str">
        <f t="shared" si="6"/>
        <v/>
      </c>
      <c r="W29" s="93" t="str">
        <f t="shared" si="6"/>
        <v/>
      </c>
      <c r="X29" s="93" t="str">
        <f t="shared" si="6"/>
        <v/>
      </c>
      <c r="Y29" s="93" t="str">
        <f t="shared" si="6"/>
        <v/>
      </c>
      <c r="Z29" s="98" t="str">
        <f t="shared" si="6"/>
        <v/>
      </c>
      <c r="AA29" s="26"/>
      <c r="AC29" s="43"/>
      <c r="AD29" s="47"/>
      <c r="AE29" s="54"/>
      <c r="AF29" s="48"/>
      <c r="AG29" s="48"/>
      <c r="AH29" s="246"/>
      <c r="AI29" s="247"/>
      <c r="AJ29" s="247"/>
      <c r="AK29" s="247"/>
      <c r="AL29" s="247"/>
      <c r="AM29" s="248"/>
      <c r="AN29" s="169"/>
      <c r="AO29" s="139"/>
      <c r="AP29" s="162"/>
      <c r="AQ29" s="165"/>
      <c r="AR29" s="4" t="str">
        <f>AG42</f>
        <v>A</v>
      </c>
      <c r="AT29" s="175" t="s">
        <v>226</v>
      </c>
      <c r="AU29" s="176"/>
      <c r="AV29" s="176"/>
      <c r="AW29" s="179"/>
      <c r="AX29" s="176"/>
      <c r="AY29" s="176"/>
      <c r="AZ29" s="176"/>
      <c r="BA29" s="176"/>
      <c r="BB29" s="176"/>
      <c r="BC29" s="179"/>
      <c r="BD29" s="179"/>
      <c r="BE29" s="176"/>
      <c r="BF29" s="176"/>
      <c r="BG29" s="176"/>
      <c r="BH29" s="176"/>
      <c r="BI29" s="176"/>
      <c r="BJ29" s="176"/>
      <c r="BK29" s="176"/>
      <c r="BL29" s="176"/>
    </row>
    <row r="30" spans="1:64" ht="13.5" customHeight="1" x14ac:dyDescent="0.15">
      <c r="A30" s="238"/>
      <c r="B30" s="9">
        <v>51</v>
      </c>
      <c r="C30" s="218" t="s">
        <v>219</v>
      </c>
      <c r="D30" s="146" t="s">
        <v>6</v>
      </c>
      <c r="E30" s="10"/>
      <c r="F30" s="186"/>
      <c r="G30" s="11"/>
      <c r="H30" s="187"/>
      <c r="I30" s="185"/>
      <c r="J30" s="59" t="str">
        <f t="shared" si="5"/>
        <v/>
      </c>
      <c r="K30" s="30">
        <v>0</v>
      </c>
      <c r="L30" s="65">
        <v>0</v>
      </c>
      <c r="M30" s="64">
        <v>3</v>
      </c>
      <c r="N30" s="65">
        <v>0</v>
      </c>
      <c r="O30" s="65">
        <v>0</v>
      </c>
      <c r="P30" s="65">
        <v>0</v>
      </c>
      <c r="Q30" s="65">
        <v>0</v>
      </c>
      <c r="R30" s="66">
        <v>0</v>
      </c>
      <c r="S30" s="89" t="str">
        <f t="shared" si="6"/>
        <v/>
      </c>
      <c r="T30" s="90" t="str">
        <f t="shared" si="6"/>
        <v/>
      </c>
      <c r="U30" s="90" t="str">
        <f t="shared" si="6"/>
        <v/>
      </c>
      <c r="V30" s="90" t="str">
        <f t="shared" si="6"/>
        <v/>
      </c>
      <c r="W30" s="90" t="str">
        <f t="shared" si="6"/>
        <v/>
      </c>
      <c r="X30" s="90" t="str">
        <f t="shared" si="6"/>
        <v/>
      </c>
      <c r="Y30" s="90" t="str">
        <f t="shared" si="6"/>
        <v/>
      </c>
      <c r="Z30" s="91" t="str">
        <f t="shared" si="6"/>
        <v/>
      </c>
      <c r="AA30" s="26"/>
      <c r="AC30" s="1"/>
      <c r="AD30" s="50"/>
      <c r="AE30" s="51"/>
      <c r="AF30" s="50"/>
      <c r="AG30" s="50"/>
      <c r="AH30" s="240" t="str">
        <f>IF(AG32="A",AO30,IF(AG32="B",AO31,IF(AG32="C",AO32,IF(AG32="D",AO33))))</f>
        <v xml:space="preserve"> (-)</v>
      </c>
      <c r="AI30" s="241"/>
      <c r="AJ30" s="241"/>
      <c r="AK30" s="241"/>
      <c r="AL30" s="241"/>
      <c r="AM30" s="242"/>
      <c r="AN30" s="169"/>
      <c r="AO30" s="139" t="s">
        <v>57</v>
      </c>
      <c r="AP30" s="162"/>
      <c r="AQ30" s="119"/>
      <c r="AR30" s="139"/>
      <c r="AS30" s="3"/>
      <c r="AW30" s="122"/>
      <c r="AX30" s="3"/>
      <c r="AY30" s="139"/>
      <c r="AZ30" s="139"/>
      <c r="BA30" s="139"/>
      <c r="BB30" s="3"/>
      <c r="BC30" s="122"/>
      <c r="BD30" s="122"/>
      <c r="BE30" s="3"/>
      <c r="BF30" s="3"/>
      <c r="BG30" s="3"/>
      <c r="BH30" s="3"/>
      <c r="BI30" s="3"/>
      <c r="BJ30" s="3"/>
      <c r="BK30" s="3"/>
      <c r="BL30" s="3"/>
    </row>
    <row r="31" spans="1:64" ht="13.5" customHeight="1" x14ac:dyDescent="0.15">
      <c r="A31" s="238"/>
      <c r="B31" s="9">
        <v>53</v>
      </c>
      <c r="C31" s="9" t="s">
        <v>16</v>
      </c>
      <c r="D31" s="146" t="s">
        <v>8</v>
      </c>
      <c r="E31" s="10"/>
      <c r="F31" s="186"/>
      <c r="G31" s="11"/>
      <c r="H31" s="187"/>
      <c r="I31" s="185"/>
      <c r="J31" s="59" t="str">
        <f t="shared" si="5"/>
        <v/>
      </c>
      <c r="K31" s="30">
        <v>0</v>
      </c>
      <c r="L31" s="65">
        <v>0</v>
      </c>
      <c r="M31" s="65">
        <v>0</v>
      </c>
      <c r="N31" s="65">
        <v>4</v>
      </c>
      <c r="O31" s="65">
        <v>0</v>
      </c>
      <c r="P31" s="65">
        <v>0</v>
      </c>
      <c r="Q31" s="64">
        <v>7</v>
      </c>
      <c r="R31" s="66">
        <v>8</v>
      </c>
      <c r="S31" s="89" t="str">
        <f t="shared" si="6"/>
        <v/>
      </c>
      <c r="T31" s="90" t="str">
        <f t="shared" si="6"/>
        <v/>
      </c>
      <c r="U31" s="90" t="str">
        <f t="shared" si="6"/>
        <v/>
      </c>
      <c r="V31" s="90" t="str">
        <f t="shared" si="6"/>
        <v/>
      </c>
      <c r="W31" s="90" t="str">
        <f t="shared" si="6"/>
        <v/>
      </c>
      <c r="X31" s="90" t="str">
        <f t="shared" si="6"/>
        <v/>
      </c>
      <c r="Y31" s="90" t="str">
        <f t="shared" si="6"/>
        <v/>
      </c>
      <c r="Z31" s="91" t="str">
        <f t="shared" si="6"/>
        <v/>
      </c>
      <c r="AA31" s="26"/>
      <c r="AC31" s="2"/>
      <c r="AD31" s="46"/>
      <c r="AE31" s="53"/>
      <c r="AF31" s="46"/>
      <c r="AG31" s="46"/>
      <c r="AH31" s="243"/>
      <c r="AI31" s="244"/>
      <c r="AJ31" s="244"/>
      <c r="AK31" s="244"/>
      <c r="AL31" s="244"/>
      <c r="AM31" s="245"/>
      <c r="AN31" s="169"/>
      <c r="AO31" s="139" t="s">
        <v>58</v>
      </c>
      <c r="AP31" s="162"/>
      <c r="AQ31" s="3"/>
      <c r="AR31" s="139"/>
      <c r="AS31" s="3"/>
      <c r="AT31" s="210" t="s">
        <v>121</v>
      </c>
      <c r="AU31" s="3"/>
      <c r="AV31" s="3"/>
      <c r="AW31" s="109"/>
      <c r="AX31" s="3"/>
      <c r="AY31" s="139"/>
      <c r="AZ31" s="139"/>
      <c r="BA31" s="139"/>
      <c r="BB31" s="3"/>
      <c r="BC31" s="109"/>
      <c r="BD31" s="109"/>
      <c r="BE31" s="3"/>
      <c r="BF31" s="3"/>
      <c r="BG31" s="3"/>
      <c r="BH31" s="3"/>
      <c r="BI31" s="3"/>
      <c r="BJ31" s="3"/>
      <c r="BK31" s="109"/>
      <c r="BL31" s="3"/>
    </row>
    <row r="32" spans="1:64" ht="13.5" customHeight="1" x14ac:dyDescent="0.15">
      <c r="A32" s="238"/>
      <c r="B32" s="9">
        <v>54</v>
      </c>
      <c r="C32" s="9" t="s">
        <v>54</v>
      </c>
      <c r="D32" s="146" t="s">
        <v>6</v>
      </c>
      <c r="E32" s="10"/>
      <c r="F32" s="186"/>
      <c r="G32" s="11"/>
      <c r="H32" s="187"/>
      <c r="I32" s="185"/>
      <c r="J32" s="59" t="str">
        <f t="shared" si="5"/>
        <v/>
      </c>
      <c r="K32" s="112">
        <v>0</v>
      </c>
      <c r="L32" s="65">
        <v>0</v>
      </c>
      <c r="M32" s="65">
        <v>3</v>
      </c>
      <c r="N32" s="65">
        <v>0</v>
      </c>
      <c r="O32" s="65">
        <v>0</v>
      </c>
      <c r="P32" s="65">
        <v>6</v>
      </c>
      <c r="Q32" s="65">
        <v>0</v>
      </c>
      <c r="R32" s="72">
        <v>8</v>
      </c>
      <c r="S32" s="89" t="str">
        <f t="shared" si="6"/>
        <v/>
      </c>
      <c r="T32" s="90" t="str">
        <f t="shared" si="6"/>
        <v/>
      </c>
      <c r="U32" s="90" t="str">
        <f t="shared" si="6"/>
        <v/>
      </c>
      <c r="V32" s="90" t="str">
        <f t="shared" si="6"/>
        <v/>
      </c>
      <c r="W32" s="90" t="str">
        <f t="shared" si="6"/>
        <v/>
      </c>
      <c r="X32" s="90" t="str">
        <f t="shared" si="6"/>
        <v/>
      </c>
      <c r="Y32" s="90" t="str">
        <f t="shared" si="6"/>
        <v/>
      </c>
      <c r="Z32" s="91" t="str">
        <f t="shared" si="6"/>
        <v/>
      </c>
      <c r="AA32" s="26"/>
      <c r="AB32" s="153"/>
      <c r="AC32" s="2" t="s">
        <v>213</v>
      </c>
      <c r="AD32" s="140" t="s">
        <v>93</v>
      </c>
      <c r="AE32" s="52">
        <f>W54</f>
        <v>0</v>
      </c>
      <c r="AF32" s="45">
        <f>AE32/44</f>
        <v>0</v>
      </c>
      <c r="AG32" s="44" t="str">
        <f>IF(AF32&gt;0.8,"D",IF(AF32&gt;0.625,"C",IF(AF32&gt;0.4375,"B","A")))</f>
        <v>A</v>
      </c>
      <c r="AH32" s="243"/>
      <c r="AI32" s="244"/>
      <c r="AJ32" s="244"/>
      <c r="AK32" s="244"/>
      <c r="AL32" s="244"/>
      <c r="AM32" s="245"/>
      <c r="AN32" s="169"/>
      <c r="AO32" s="160" t="s">
        <v>117</v>
      </c>
      <c r="AP32" s="162"/>
      <c r="AQ32" s="3"/>
      <c r="AR32" s="139"/>
      <c r="AS32" s="3"/>
      <c r="AT32" s="210"/>
      <c r="AU32" s="3"/>
      <c r="AV32" s="3" t="s">
        <v>131</v>
      </c>
      <c r="AW32" s="3"/>
      <c r="AX32" s="3"/>
      <c r="AY32" s="139"/>
      <c r="AZ32" s="139"/>
      <c r="BA32" s="139"/>
      <c r="BB32" s="3"/>
      <c r="BC32" s="3"/>
      <c r="BD32" s="3"/>
      <c r="BE32" s="3"/>
      <c r="BF32" s="3"/>
      <c r="BG32" s="3"/>
      <c r="BH32" s="3"/>
      <c r="BI32" s="3"/>
      <c r="BJ32" s="3"/>
      <c r="BK32" s="3"/>
      <c r="BL32" s="3"/>
    </row>
    <row r="33" spans="1:64" ht="13.5" customHeight="1" x14ac:dyDescent="0.15">
      <c r="A33" s="238"/>
      <c r="B33" s="20">
        <v>55</v>
      </c>
      <c r="C33" s="9" t="s">
        <v>17</v>
      </c>
      <c r="D33" s="145" t="s">
        <v>61</v>
      </c>
      <c r="E33" s="193"/>
      <c r="F33" s="196"/>
      <c r="G33" s="195"/>
      <c r="H33" s="197"/>
      <c r="I33" s="194"/>
      <c r="J33" s="59" t="str">
        <f t="shared" si="5"/>
        <v/>
      </c>
      <c r="K33" s="34">
        <v>0</v>
      </c>
      <c r="L33" s="67">
        <v>0</v>
      </c>
      <c r="M33" s="67">
        <v>0</v>
      </c>
      <c r="N33" s="68">
        <v>4</v>
      </c>
      <c r="O33" s="67">
        <v>0</v>
      </c>
      <c r="P33" s="67">
        <v>0</v>
      </c>
      <c r="Q33" s="67">
        <v>0</v>
      </c>
      <c r="R33" s="69">
        <v>0</v>
      </c>
      <c r="S33" s="89" t="str">
        <f t="shared" si="6"/>
        <v/>
      </c>
      <c r="T33" s="90" t="str">
        <f t="shared" si="6"/>
        <v/>
      </c>
      <c r="U33" s="90" t="str">
        <f t="shared" si="6"/>
        <v/>
      </c>
      <c r="V33" s="90" t="str">
        <f t="shared" si="6"/>
        <v/>
      </c>
      <c r="W33" s="90" t="str">
        <f t="shared" si="6"/>
        <v/>
      </c>
      <c r="X33" s="90" t="str">
        <f t="shared" si="6"/>
        <v/>
      </c>
      <c r="Y33" s="90" t="str">
        <f t="shared" si="6"/>
        <v/>
      </c>
      <c r="Z33" s="91" t="str">
        <f t="shared" si="6"/>
        <v/>
      </c>
      <c r="AA33" s="26"/>
      <c r="AB33" s="153"/>
      <c r="AC33" s="2"/>
      <c r="AD33" s="44"/>
      <c r="AE33" s="52"/>
      <c r="AF33" s="45"/>
      <c r="AG33" s="44"/>
      <c r="AH33" s="243"/>
      <c r="AI33" s="244"/>
      <c r="AJ33" s="244"/>
      <c r="AK33" s="244"/>
      <c r="AL33" s="244"/>
      <c r="AM33" s="245"/>
      <c r="AN33" s="169"/>
      <c r="AO33" s="160" t="s">
        <v>78</v>
      </c>
      <c r="AP33" s="162"/>
      <c r="AQ33" s="3"/>
      <c r="AR33" s="139"/>
      <c r="AS33" s="3"/>
      <c r="AT33" s="210"/>
      <c r="AU33" s="210"/>
      <c r="AV33" s="3"/>
      <c r="AW33" s="3"/>
      <c r="AX33" s="3"/>
      <c r="AY33" s="139"/>
      <c r="AZ33" s="139"/>
      <c r="BA33" s="3"/>
      <c r="BB33" s="3"/>
      <c r="BC33" s="120"/>
      <c r="BD33" s="120"/>
      <c r="BE33" s="119"/>
      <c r="BF33" s="119"/>
      <c r="BG33" s="119"/>
      <c r="BH33" s="3"/>
      <c r="BI33" s="3"/>
      <c r="BJ33" s="3"/>
      <c r="BK33" s="3"/>
      <c r="BL33" s="3"/>
    </row>
    <row r="34" spans="1:64" ht="13.5" customHeight="1" x14ac:dyDescent="0.15">
      <c r="A34" s="238"/>
      <c r="B34" s="9">
        <v>59</v>
      </c>
      <c r="C34" s="17" t="s">
        <v>205</v>
      </c>
      <c r="D34" s="146" t="s">
        <v>8</v>
      </c>
      <c r="E34" s="206"/>
      <c r="F34" s="198"/>
      <c r="G34" s="199"/>
      <c r="H34" s="200"/>
      <c r="I34" s="201"/>
      <c r="J34" s="59" t="str">
        <f t="shared" si="5"/>
        <v/>
      </c>
      <c r="K34" s="30">
        <v>1</v>
      </c>
      <c r="L34" s="65">
        <v>0</v>
      </c>
      <c r="M34" s="65">
        <v>3</v>
      </c>
      <c r="N34" s="65">
        <v>0</v>
      </c>
      <c r="O34" s="65">
        <v>0</v>
      </c>
      <c r="P34" s="65">
        <v>0</v>
      </c>
      <c r="Q34" s="64">
        <v>7</v>
      </c>
      <c r="R34" s="66">
        <v>0</v>
      </c>
      <c r="S34" s="94" t="str">
        <f t="shared" si="6"/>
        <v/>
      </c>
      <c r="T34" s="95" t="str">
        <f t="shared" si="6"/>
        <v/>
      </c>
      <c r="U34" s="95" t="str">
        <f t="shared" si="6"/>
        <v/>
      </c>
      <c r="V34" s="95" t="str">
        <f t="shared" si="6"/>
        <v/>
      </c>
      <c r="W34" s="95" t="str">
        <f t="shared" si="6"/>
        <v/>
      </c>
      <c r="X34" s="95" t="str">
        <f t="shared" si="6"/>
        <v/>
      </c>
      <c r="Y34" s="95" t="str">
        <f t="shared" si="6"/>
        <v/>
      </c>
      <c r="Z34" s="96" t="str">
        <f t="shared" si="6"/>
        <v/>
      </c>
      <c r="AA34" s="26"/>
      <c r="AC34" s="43"/>
      <c r="AD34" s="47"/>
      <c r="AE34" s="54"/>
      <c r="AF34" s="48"/>
      <c r="AG34" s="48"/>
      <c r="AH34" s="246"/>
      <c r="AI34" s="247"/>
      <c r="AJ34" s="247"/>
      <c r="AK34" s="247"/>
      <c r="AL34" s="247"/>
      <c r="AM34" s="248"/>
      <c r="AN34" s="169"/>
      <c r="AO34" s="139"/>
      <c r="AP34" s="162"/>
      <c r="AQ34" s="118"/>
      <c r="AR34" s="139"/>
      <c r="AS34" s="3"/>
      <c r="AT34" s="171"/>
      <c r="AU34" s="3"/>
      <c r="AV34" s="3"/>
      <c r="AW34" s="3"/>
      <c r="AX34" s="3"/>
      <c r="AY34" s="139"/>
      <c r="AZ34" s="139"/>
      <c r="BA34" s="3"/>
      <c r="BB34" s="3"/>
      <c r="BC34" s="120"/>
      <c r="BD34" s="120"/>
      <c r="BE34" s="3"/>
      <c r="BF34" s="3"/>
      <c r="BG34" s="3"/>
      <c r="BH34" s="122"/>
      <c r="BI34" s="3"/>
      <c r="BJ34" s="3"/>
      <c r="BK34" s="3"/>
      <c r="BL34" s="3"/>
    </row>
    <row r="35" spans="1:64" ht="13.5" customHeight="1" x14ac:dyDescent="0.15">
      <c r="A35" s="21"/>
      <c r="B35" s="22"/>
      <c r="C35" s="220"/>
      <c r="D35" s="147"/>
      <c r="E35" s="13"/>
      <c r="F35" s="14"/>
      <c r="G35" s="14"/>
      <c r="H35" s="14"/>
      <c r="I35" s="15"/>
      <c r="J35" s="60">
        <f>SUM(J29:J34)</f>
        <v>0</v>
      </c>
      <c r="K35" s="36"/>
      <c r="L35" s="70"/>
      <c r="M35" s="70"/>
      <c r="N35" s="70"/>
      <c r="O35" s="70"/>
      <c r="P35" s="70"/>
      <c r="Q35" s="70"/>
      <c r="R35" s="71"/>
      <c r="S35" s="84"/>
      <c r="T35" s="85"/>
      <c r="U35" s="85"/>
      <c r="V35" s="85"/>
      <c r="W35" s="85"/>
      <c r="X35" s="85"/>
      <c r="Y35" s="85"/>
      <c r="Z35" s="86"/>
      <c r="AA35" s="26"/>
      <c r="AC35" s="1"/>
      <c r="AD35" s="50"/>
      <c r="AE35" s="51"/>
      <c r="AF35" s="50"/>
      <c r="AG35" s="50"/>
      <c r="AH35" s="240" t="str">
        <f>IF(AG37="A",AO35,IF(AG37="B",AO36,IF(AG37="C",AO37,IF(AG37="D",AO38))))</f>
        <v xml:space="preserve"> (-)</v>
      </c>
      <c r="AI35" s="241"/>
      <c r="AJ35" s="241"/>
      <c r="AK35" s="241"/>
      <c r="AL35" s="241"/>
      <c r="AM35" s="242"/>
      <c r="AN35" s="169"/>
      <c r="AO35" s="139" t="s">
        <v>57</v>
      </c>
      <c r="AP35" s="3"/>
      <c r="AQ35" s="119"/>
      <c r="AR35" s="4" t="str">
        <f>AG22</f>
        <v>A</v>
      </c>
      <c r="AT35" s="175" t="s">
        <v>211</v>
      </c>
      <c r="AU35" s="176"/>
      <c r="AV35" s="176"/>
      <c r="AW35" s="176"/>
      <c r="AX35" s="176"/>
      <c r="AY35" s="176"/>
      <c r="AZ35" s="176"/>
      <c r="BA35" s="176"/>
      <c r="BB35" s="176"/>
      <c r="BC35" s="176"/>
      <c r="BD35" s="176"/>
      <c r="BE35" s="176"/>
      <c r="BF35" s="176"/>
      <c r="BG35" s="176"/>
      <c r="BH35" s="176"/>
      <c r="BI35" s="176"/>
      <c r="BJ35" s="176"/>
      <c r="BK35" s="176"/>
      <c r="BL35" s="176"/>
    </row>
    <row r="36" spans="1:64" ht="13.5" customHeight="1" x14ac:dyDescent="0.15">
      <c r="A36" s="237" t="s">
        <v>19</v>
      </c>
      <c r="B36" s="19">
        <v>60</v>
      </c>
      <c r="C36" s="224" t="s">
        <v>20</v>
      </c>
      <c r="D36" s="152" t="s">
        <v>8</v>
      </c>
      <c r="E36" s="133"/>
      <c r="F36" s="134"/>
      <c r="G36" s="134"/>
      <c r="H36" s="134"/>
      <c r="I36" s="135"/>
      <c r="J36" s="59" t="str">
        <f>IF($D36="A",IF(I36="○",2.5,IF(H36="○",4,IF(G36="○",3,IF(F36="○",2,IF(E36="○",1,""))))),IF(I36="○",2.5,IF(H36="○",1,IF(G36="○",2,IF(F36="○",3,IF(E36="○",4,""))))))</f>
        <v/>
      </c>
      <c r="K36" s="58">
        <v>1</v>
      </c>
      <c r="L36" s="78">
        <v>0</v>
      </c>
      <c r="M36" s="78">
        <v>3</v>
      </c>
      <c r="N36" s="78">
        <v>0</v>
      </c>
      <c r="O36" s="78">
        <v>5</v>
      </c>
      <c r="P36" s="78">
        <v>0</v>
      </c>
      <c r="Q36" s="78">
        <v>0</v>
      </c>
      <c r="R36" s="80">
        <v>0</v>
      </c>
      <c r="S36" s="97" t="str">
        <f t="shared" ref="S36:Z40" si="7">IF(K36&gt;0,$J36,"")</f>
        <v/>
      </c>
      <c r="T36" s="93" t="str">
        <f t="shared" si="7"/>
        <v/>
      </c>
      <c r="U36" s="93" t="str">
        <f t="shared" si="7"/>
        <v/>
      </c>
      <c r="V36" s="93" t="str">
        <f t="shared" si="7"/>
        <v/>
      </c>
      <c r="W36" s="93" t="str">
        <f t="shared" si="7"/>
        <v/>
      </c>
      <c r="X36" s="93" t="str">
        <f t="shared" si="7"/>
        <v/>
      </c>
      <c r="Y36" s="93" t="str">
        <f t="shared" si="7"/>
        <v/>
      </c>
      <c r="Z36" s="98" t="str">
        <f t="shared" si="7"/>
        <v/>
      </c>
      <c r="AA36" s="26"/>
      <c r="AC36" s="2"/>
      <c r="AD36" s="46"/>
      <c r="AE36" s="53"/>
      <c r="AF36" s="46"/>
      <c r="AG36" s="46"/>
      <c r="AH36" s="243"/>
      <c r="AI36" s="244"/>
      <c r="AJ36" s="244"/>
      <c r="AK36" s="244"/>
      <c r="AL36" s="244"/>
      <c r="AM36" s="245"/>
      <c r="AN36" s="169"/>
      <c r="AO36" s="139" t="s">
        <v>58</v>
      </c>
      <c r="AP36" s="3"/>
      <c r="AQ36" s="139"/>
      <c r="AR36" s="139"/>
      <c r="AS36" s="3"/>
      <c r="AX36" s="3"/>
      <c r="AY36" s="139"/>
      <c r="AZ36" s="139"/>
      <c r="BA36" s="3"/>
      <c r="BB36" s="3"/>
      <c r="BC36" s="3"/>
      <c r="BD36" s="3"/>
      <c r="BE36" s="3"/>
      <c r="BF36" s="3"/>
      <c r="BG36" s="3"/>
      <c r="BH36" s="3"/>
      <c r="BI36" s="3"/>
      <c r="BJ36" s="3"/>
      <c r="BK36" s="3"/>
      <c r="BL36" s="3"/>
    </row>
    <row r="37" spans="1:64" ht="13.5" customHeight="1" x14ac:dyDescent="0.15">
      <c r="A37" s="238"/>
      <c r="B37" s="9">
        <v>61</v>
      </c>
      <c r="C37" s="219" t="s">
        <v>46</v>
      </c>
      <c r="D37" s="145" t="s">
        <v>8</v>
      </c>
      <c r="E37" s="10"/>
      <c r="F37" s="186"/>
      <c r="G37" s="11"/>
      <c r="H37" s="187"/>
      <c r="I37" s="185"/>
      <c r="J37" s="59" t="str">
        <f>IF($D37="A",IF(I37="○",2.5,IF(H37="○",4,IF(G37="○",3,IF(F37="○",2,IF(E37="○",1,""))))),IF(I37="○",2.5,IF(H37="○",1,IF(G37="○",2,IF(F37="○",3,IF(E37="○",4,""))))))</f>
        <v/>
      </c>
      <c r="K37" s="55">
        <v>1</v>
      </c>
      <c r="L37" s="65">
        <v>0</v>
      </c>
      <c r="M37" s="65">
        <v>0</v>
      </c>
      <c r="N37" s="65">
        <v>0</v>
      </c>
      <c r="O37" s="65">
        <v>0</v>
      </c>
      <c r="P37" s="65">
        <v>0</v>
      </c>
      <c r="Q37" s="65">
        <v>7</v>
      </c>
      <c r="R37" s="66">
        <v>0</v>
      </c>
      <c r="S37" s="89" t="str">
        <f t="shared" si="7"/>
        <v/>
      </c>
      <c r="T37" s="90" t="str">
        <f t="shared" si="7"/>
        <v/>
      </c>
      <c r="U37" s="90" t="str">
        <f t="shared" si="7"/>
        <v/>
      </c>
      <c r="V37" s="90" t="str">
        <f t="shared" si="7"/>
        <v/>
      </c>
      <c r="W37" s="90" t="str">
        <f t="shared" si="7"/>
        <v/>
      </c>
      <c r="X37" s="90" t="str">
        <f t="shared" si="7"/>
        <v/>
      </c>
      <c r="Y37" s="90" t="str">
        <f t="shared" si="7"/>
        <v/>
      </c>
      <c r="Z37" s="91" t="str">
        <f t="shared" si="7"/>
        <v/>
      </c>
      <c r="AA37" s="26"/>
      <c r="AB37" s="153"/>
      <c r="AC37" s="2" t="s">
        <v>214</v>
      </c>
      <c r="AD37" s="140" t="s">
        <v>93</v>
      </c>
      <c r="AE37" s="52">
        <f>V54</f>
        <v>0</v>
      </c>
      <c r="AF37" s="45">
        <f>AE37/44</f>
        <v>0</v>
      </c>
      <c r="AG37" s="44" t="str">
        <f>IF(AF37&gt;0.8,"D",IF(AF37&gt;0.625,"C",IF(AF37&gt;0.4375,"B","A")))</f>
        <v>A</v>
      </c>
      <c r="AH37" s="243"/>
      <c r="AI37" s="244"/>
      <c r="AJ37" s="244"/>
      <c r="AK37" s="244"/>
      <c r="AL37" s="244"/>
      <c r="AM37" s="245"/>
      <c r="AN37" s="169"/>
      <c r="AO37" s="160" t="s">
        <v>85</v>
      </c>
      <c r="AP37" s="3"/>
      <c r="AQ37" s="139"/>
      <c r="AR37" s="139"/>
      <c r="AS37" s="3"/>
      <c r="AT37" s="210" t="s">
        <v>122</v>
      </c>
      <c r="AU37" s="3"/>
      <c r="AV37" s="139"/>
      <c r="AW37" s="3"/>
      <c r="AX37" s="3"/>
      <c r="AY37" s="139"/>
      <c r="AZ37" s="139"/>
      <c r="BA37" s="3"/>
      <c r="BB37" s="3"/>
      <c r="BC37" s="3"/>
      <c r="BD37" s="3"/>
      <c r="BE37" s="3"/>
      <c r="BF37" s="3"/>
      <c r="BG37" s="3"/>
      <c r="BH37" s="3"/>
      <c r="BI37" s="3"/>
      <c r="BJ37" s="3"/>
      <c r="BK37" s="3"/>
      <c r="BL37" s="3"/>
    </row>
    <row r="38" spans="1:64" ht="13.5" customHeight="1" x14ac:dyDescent="0.15">
      <c r="A38" s="238"/>
      <c r="B38" s="9">
        <v>62</v>
      </c>
      <c r="C38" s="218" t="s">
        <v>0</v>
      </c>
      <c r="D38" s="146" t="s">
        <v>6</v>
      </c>
      <c r="E38" s="206"/>
      <c r="F38" s="198"/>
      <c r="G38" s="199"/>
      <c r="H38" s="200"/>
      <c r="I38" s="201"/>
      <c r="J38" s="59" t="str">
        <f>IF($D38="A",IF(I38="○",2.5,IF(H38="○",4,IF(G38="○",3,IF(F38="○",2,IF(E38="○",1,""))))),IF(I38="○",2.5,IF(H38="○",1,IF(G38="○",2,IF(F38="○",3,IF(E38="○",4,""))))))</f>
        <v/>
      </c>
      <c r="K38" s="30">
        <v>0</v>
      </c>
      <c r="L38" s="65">
        <v>0</v>
      </c>
      <c r="M38" s="64">
        <v>3</v>
      </c>
      <c r="N38" s="65">
        <v>0</v>
      </c>
      <c r="O38" s="65">
        <v>0</v>
      </c>
      <c r="P38" s="65">
        <v>0</v>
      </c>
      <c r="Q38" s="65">
        <v>7</v>
      </c>
      <c r="R38" s="66">
        <v>0</v>
      </c>
      <c r="S38" s="89" t="str">
        <f t="shared" si="7"/>
        <v/>
      </c>
      <c r="T38" s="90" t="str">
        <f t="shared" si="7"/>
        <v/>
      </c>
      <c r="U38" s="90" t="str">
        <f t="shared" si="7"/>
        <v/>
      </c>
      <c r="V38" s="90" t="str">
        <f t="shared" si="7"/>
        <v/>
      </c>
      <c r="W38" s="90" t="str">
        <f t="shared" si="7"/>
        <v/>
      </c>
      <c r="X38" s="90" t="str">
        <f t="shared" si="7"/>
        <v/>
      </c>
      <c r="Y38" s="90" t="str">
        <f t="shared" si="7"/>
        <v/>
      </c>
      <c r="Z38" s="91" t="str">
        <f t="shared" si="7"/>
        <v/>
      </c>
      <c r="AA38" s="26"/>
      <c r="AB38" s="153"/>
      <c r="AC38" s="2" t="s">
        <v>215</v>
      </c>
      <c r="AD38" s="44"/>
      <c r="AE38" s="52"/>
      <c r="AF38" s="45"/>
      <c r="AG38" s="44"/>
      <c r="AH38" s="243"/>
      <c r="AI38" s="244"/>
      <c r="AJ38" s="244"/>
      <c r="AK38" s="244"/>
      <c r="AL38" s="244"/>
      <c r="AM38" s="245"/>
      <c r="AN38" s="169"/>
      <c r="AO38" s="160" t="s">
        <v>79</v>
      </c>
      <c r="AP38" s="3"/>
      <c r="AQ38" s="139"/>
      <c r="AR38" s="139"/>
      <c r="AS38" s="3"/>
      <c r="AT38" s="171"/>
      <c r="AU38" s="3"/>
      <c r="AV38" s="139" t="s">
        <v>132</v>
      </c>
      <c r="AW38" s="3"/>
      <c r="AX38" s="3"/>
      <c r="AY38" s="139"/>
      <c r="AZ38" s="139"/>
      <c r="BA38" s="3"/>
      <c r="BB38" s="3"/>
      <c r="BC38" s="3"/>
      <c r="BD38" s="3"/>
      <c r="BE38" s="3"/>
      <c r="BF38" s="3"/>
      <c r="BG38" s="3"/>
      <c r="BH38" s="3"/>
      <c r="BI38" s="3"/>
      <c r="BJ38" s="3"/>
      <c r="BK38" s="3"/>
      <c r="BL38" s="3"/>
    </row>
    <row r="39" spans="1:64" ht="13.5" customHeight="1" x14ac:dyDescent="0.15">
      <c r="A39" s="238"/>
      <c r="B39" s="9">
        <v>63</v>
      </c>
      <c r="C39" s="218" t="s">
        <v>206</v>
      </c>
      <c r="D39" s="146" t="s">
        <v>6</v>
      </c>
      <c r="E39" s="10"/>
      <c r="F39" s="186"/>
      <c r="G39" s="11"/>
      <c r="H39" s="187"/>
      <c r="I39" s="185"/>
      <c r="J39" s="59" t="str">
        <f>IF($D39="A",IF(I39="○",2.5,IF(H39="○",4,IF(G39="○",3,IF(F39="○",2,IF(E39="○",1,""))))),IF(I39="○",2.5,IF(H39="○",1,IF(G39="○",2,IF(F39="○",3,IF(E39="○",4,""))))))</f>
        <v/>
      </c>
      <c r="K39" s="30">
        <v>0</v>
      </c>
      <c r="L39" s="65">
        <v>2</v>
      </c>
      <c r="M39" s="65">
        <v>0</v>
      </c>
      <c r="N39" s="65">
        <v>0</v>
      </c>
      <c r="O39" s="65">
        <v>0</v>
      </c>
      <c r="P39" s="65">
        <v>6</v>
      </c>
      <c r="Q39" s="65">
        <v>0</v>
      </c>
      <c r="R39" s="72">
        <v>8</v>
      </c>
      <c r="S39" s="89" t="str">
        <f t="shared" si="7"/>
        <v/>
      </c>
      <c r="T39" s="90" t="str">
        <f t="shared" si="7"/>
        <v/>
      </c>
      <c r="U39" s="90" t="str">
        <f t="shared" si="7"/>
        <v/>
      </c>
      <c r="V39" s="90" t="str">
        <f t="shared" si="7"/>
        <v/>
      </c>
      <c r="W39" s="90" t="str">
        <f t="shared" si="7"/>
        <v/>
      </c>
      <c r="X39" s="90" t="str">
        <f t="shared" si="7"/>
        <v/>
      </c>
      <c r="Y39" s="90" t="str">
        <f t="shared" si="7"/>
        <v/>
      </c>
      <c r="Z39" s="91" t="str">
        <f t="shared" si="7"/>
        <v/>
      </c>
      <c r="AA39" s="26"/>
      <c r="AC39" s="43"/>
      <c r="AD39" s="47"/>
      <c r="AE39" s="54"/>
      <c r="AF39" s="48"/>
      <c r="AG39" s="48"/>
      <c r="AH39" s="246"/>
      <c r="AI39" s="247"/>
      <c r="AJ39" s="247"/>
      <c r="AK39" s="247"/>
      <c r="AL39" s="247"/>
      <c r="AM39" s="248"/>
      <c r="AN39" s="169"/>
      <c r="AO39" s="139"/>
      <c r="AP39" s="3"/>
      <c r="AQ39" s="139"/>
      <c r="AR39" s="139"/>
      <c r="AS39" s="3"/>
      <c r="AT39" s="139"/>
      <c r="AU39" s="139"/>
      <c r="AV39" s="210"/>
      <c r="AW39" s="210"/>
      <c r="AX39" s="3"/>
      <c r="AY39" s="139"/>
      <c r="AZ39" s="139"/>
      <c r="BA39" s="3"/>
      <c r="BB39" s="3"/>
      <c r="BC39" s="3"/>
      <c r="BD39" s="3"/>
      <c r="BE39" s="3"/>
      <c r="BF39" s="3"/>
      <c r="BG39" s="3"/>
      <c r="BH39" s="3"/>
      <c r="BI39" s="3"/>
      <c r="BJ39" s="3"/>
      <c r="BK39" s="3"/>
      <c r="BL39" s="3"/>
    </row>
    <row r="40" spans="1:64" ht="13.5" customHeight="1" x14ac:dyDescent="0.15">
      <c r="A40" s="239"/>
      <c r="B40" s="17">
        <v>64</v>
      </c>
      <c r="C40" s="224" t="s">
        <v>21</v>
      </c>
      <c r="D40" s="146" t="s">
        <v>6</v>
      </c>
      <c r="E40" s="207"/>
      <c r="F40" s="202"/>
      <c r="G40" s="203"/>
      <c r="H40" s="204"/>
      <c r="I40" s="205"/>
      <c r="J40" s="59" t="str">
        <f>IF($D40="A",IF(I40="○",2.5,IF(H40="○",4,IF(G40="○",3,IF(F40="○",2,IF(E40="○",1,""))))),IF(I40="○",2.5,IF(H40="○",1,IF(G40="○",2,IF(F40="○",3,IF(E40="○",4,""))))))</f>
        <v/>
      </c>
      <c r="K40" s="38">
        <v>1</v>
      </c>
      <c r="L40" s="81">
        <v>0</v>
      </c>
      <c r="M40" s="81">
        <v>0</v>
      </c>
      <c r="N40" s="113">
        <v>4</v>
      </c>
      <c r="O40" s="81">
        <v>0</v>
      </c>
      <c r="P40" s="81">
        <v>0</v>
      </c>
      <c r="Q40" s="81">
        <v>0</v>
      </c>
      <c r="R40" s="82">
        <v>0</v>
      </c>
      <c r="S40" s="94" t="str">
        <f t="shared" si="7"/>
        <v/>
      </c>
      <c r="T40" s="95" t="str">
        <f t="shared" si="7"/>
        <v/>
      </c>
      <c r="U40" s="90" t="str">
        <f t="shared" si="7"/>
        <v/>
      </c>
      <c r="V40" s="95" t="str">
        <f t="shared" si="7"/>
        <v/>
      </c>
      <c r="W40" s="95" t="str">
        <f t="shared" si="7"/>
        <v/>
      </c>
      <c r="X40" s="95" t="str">
        <f t="shared" si="7"/>
        <v/>
      </c>
      <c r="Y40" s="95" t="str">
        <f t="shared" si="7"/>
        <v/>
      </c>
      <c r="Z40" s="96" t="str">
        <f t="shared" si="7"/>
        <v/>
      </c>
      <c r="AA40" s="26"/>
      <c r="AC40" s="1"/>
      <c r="AD40" s="50"/>
      <c r="AE40" s="51"/>
      <c r="AF40" s="50"/>
      <c r="AG40" s="50"/>
      <c r="AH40" s="240" t="str">
        <f>IF(AG42="A",AO40,IF(AG42="B",AO41,IF(AG42="C",AO42,IF(AG42="D",AO43))))</f>
        <v xml:space="preserve"> (-)</v>
      </c>
      <c r="AI40" s="241"/>
      <c r="AJ40" s="241"/>
      <c r="AK40" s="241"/>
      <c r="AL40" s="241"/>
      <c r="AM40" s="242"/>
      <c r="AN40" s="169"/>
      <c r="AO40" s="139" t="s">
        <v>57</v>
      </c>
      <c r="AP40" s="3"/>
      <c r="AQ40" s="3"/>
      <c r="AR40" s="139"/>
      <c r="AS40" s="3"/>
      <c r="AT40" s="171"/>
      <c r="AU40" s="3"/>
      <c r="AV40" s="139"/>
      <c r="AW40" s="3"/>
      <c r="AX40" s="3"/>
      <c r="AY40" s="139"/>
      <c r="AZ40" s="139"/>
      <c r="BA40" s="139"/>
      <c r="BB40" s="3"/>
      <c r="BC40" s="3"/>
      <c r="BD40" s="3"/>
      <c r="BE40" s="3"/>
      <c r="BF40" s="3"/>
      <c r="BG40" s="3"/>
      <c r="BH40" s="108"/>
      <c r="BI40" s="161"/>
      <c r="BJ40" s="143"/>
      <c r="BK40" s="3"/>
      <c r="BL40" s="3"/>
    </row>
    <row r="41" spans="1:64" ht="13.5" customHeight="1" x14ac:dyDescent="0.15">
      <c r="A41" s="2"/>
      <c r="B41" s="18"/>
      <c r="C41" s="220"/>
      <c r="D41" s="147"/>
      <c r="E41" s="13"/>
      <c r="F41" s="14"/>
      <c r="G41" s="14"/>
      <c r="H41" s="14"/>
      <c r="I41" s="15"/>
      <c r="J41" s="60">
        <f>SUM(J36:J40)</f>
        <v>0</v>
      </c>
      <c r="K41" s="36"/>
      <c r="L41" s="70"/>
      <c r="M41" s="70"/>
      <c r="N41" s="70" t="s">
        <v>55</v>
      </c>
      <c r="O41" s="70"/>
      <c r="P41" s="70"/>
      <c r="Q41" s="70"/>
      <c r="R41" s="71"/>
      <c r="S41" s="84"/>
      <c r="T41" s="85"/>
      <c r="U41" s="85"/>
      <c r="V41" s="85"/>
      <c r="W41" s="85"/>
      <c r="X41" s="85"/>
      <c r="Y41" s="85"/>
      <c r="Z41" s="86"/>
      <c r="AA41" s="26"/>
      <c r="AC41" s="2"/>
      <c r="AD41" s="46"/>
      <c r="AE41" s="53"/>
      <c r="AF41" s="46"/>
      <c r="AG41" s="46"/>
      <c r="AH41" s="243"/>
      <c r="AI41" s="244"/>
      <c r="AJ41" s="244"/>
      <c r="AK41" s="244"/>
      <c r="AL41" s="244"/>
      <c r="AM41" s="245"/>
      <c r="AN41" s="169"/>
      <c r="AO41" s="139" t="s">
        <v>58</v>
      </c>
      <c r="AP41" s="3"/>
      <c r="AQ41" s="139"/>
      <c r="AR41" s="4" t="str">
        <f>AG27</f>
        <v>A</v>
      </c>
      <c r="AT41" s="175" t="s">
        <v>229</v>
      </c>
      <c r="AU41" s="176"/>
      <c r="AV41" s="176"/>
      <c r="AW41" s="176"/>
      <c r="AX41" s="176"/>
      <c r="AY41" s="176"/>
      <c r="AZ41" s="176"/>
      <c r="BA41" s="176"/>
      <c r="BB41" s="176"/>
      <c r="BC41" s="176"/>
      <c r="BD41" s="176"/>
      <c r="BE41" s="176"/>
      <c r="BF41" s="176"/>
      <c r="BG41" s="176"/>
      <c r="BH41" s="176"/>
      <c r="BI41" s="176"/>
      <c r="BJ41" s="176"/>
      <c r="BK41" s="176"/>
      <c r="BL41" s="176"/>
    </row>
    <row r="42" spans="1:64" ht="13.5" customHeight="1" x14ac:dyDescent="0.15">
      <c r="A42" s="237" t="s">
        <v>22</v>
      </c>
      <c r="B42" s="19">
        <v>70</v>
      </c>
      <c r="C42" s="221" t="s">
        <v>207</v>
      </c>
      <c r="D42" s="148" t="s">
        <v>6</v>
      </c>
      <c r="E42" s="133"/>
      <c r="F42" s="134"/>
      <c r="G42" s="134"/>
      <c r="H42" s="134"/>
      <c r="I42" s="135"/>
      <c r="J42" s="59" t="str">
        <f>IF($D42="A",IF(I42="○",2.5,IF(H42="○",4,IF(G42="○",3,IF(F42="○",2,IF(E42="○",1,""))))),IF(I42="○",2.5,IF(H42="○",1,IF(G42="○",2,IF(F42="○",3,IF(E42="○",4,""))))))</f>
        <v/>
      </c>
      <c r="K42" s="32">
        <v>0</v>
      </c>
      <c r="L42" s="83">
        <v>2</v>
      </c>
      <c r="M42" s="76">
        <v>0</v>
      </c>
      <c r="N42" s="76">
        <v>0</v>
      </c>
      <c r="O42" s="76">
        <v>0</v>
      </c>
      <c r="P42" s="76">
        <v>0</v>
      </c>
      <c r="Q42" s="76">
        <v>0</v>
      </c>
      <c r="R42" s="77">
        <v>0</v>
      </c>
      <c r="S42" s="97" t="str">
        <f t="shared" ref="S42:Z46" si="8">IF(K42&gt;0,$J42,"")</f>
        <v/>
      </c>
      <c r="T42" s="93" t="str">
        <f t="shared" si="8"/>
        <v/>
      </c>
      <c r="U42" s="93" t="str">
        <f t="shared" si="8"/>
        <v/>
      </c>
      <c r="V42" s="93" t="str">
        <f t="shared" si="8"/>
        <v/>
      </c>
      <c r="W42" s="93" t="str">
        <f t="shared" si="8"/>
        <v/>
      </c>
      <c r="X42" s="93" t="str">
        <f t="shared" si="8"/>
        <v/>
      </c>
      <c r="Y42" s="93" t="str">
        <f t="shared" si="8"/>
        <v/>
      </c>
      <c r="Z42" s="98" t="str">
        <f t="shared" si="8"/>
        <v/>
      </c>
      <c r="AA42" s="26"/>
      <c r="AB42" s="153"/>
      <c r="AC42" s="2" t="s">
        <v>216</v>
      </c>
      <c r="AD42" s="140" t="s">
        <v>93</v>
      </c>
      <c r="AE42" s="52">
        <f>U54</f>
        <v>0</v>
      </c>
      <c r="AF42" s="45">
        <f>AE42/44</f>
        <v>0</v>
      </c>
      <c r="AG42" s="44" t="str">
        <f>IF(AF42&gt;0.8,"D",IF(AF42&gt;0.625,"C",IF(AF42&gt;0.4375,"B","A")))</f>
        <v>A</v>
      </c>
      <c r="AH42" s="243"/>
      <c r="AI42" s="244"/>
      <c r="AJ42" s="244"/>
      <c r="AK42" s="244"/>
      <c r="AL42" s="244"/>
      <c r="AM42" s="245"/>
      <c r="AN42" s="169"/>
      <c r="AO42" s="160" t="s">
        <v>86</v>
      </c>
      <c r="AP42" s="3"/>
      <c r="AQ42" s="139"/>
      <c r="AR42" s="139"/>
      <c r="AS42" s="3"/>
      <c r="AX42" s="3"/>
      <c r="AY42" s="139"/>
      <c r="AZ42" s="139"/>
      <c r="BA42" s="139"/>
      <c r="BB42" s="3"/>
      <c r="BC42" s="3"/>
      <c r="BD42" s="3"/>
      <c r="BE42" s="3"/>
      <c r="BF42" s="3"/>
      <c r="BG42" s="3"/>
      <c r="BH42" s="3"/>
      <c r="BI42" s="3"/>
      <c r="BJ42" s="3"/>
      <c r="BK42" s="3"/>
      <c r="BL42" s="3"/>
    </row>
    <row r="43" spans="1:64" ht="13.5" customHeight="1" x14ac:dyDescent="0.15">
      <c r="A43" s="238"/>
      <c r="B43" s="23">
        <v>71</v>
      </c>
      <c r="C43" s="218" t="s">
        <v>23</v>
      </c>
      <c r="D43" s="146" t="s">
        <v>52</v>
      </c>
      <c r="E43" s="10"/>
      <c r="F43" s="186"/>
      <c r="G43" s="11"/>
      <c r="H43" s="187"/>
      <c r="I43" s="185"/>
      <c r="J43" s="59" t="str">
        <f>IF($D43="A",IF(I43="○",2.5,IF(H43="○",4,IF(G43="○",3,IF(F43="○",2,IF(E43="○",1,""))))),IF(I43="○",2.5,IF(H43="○",1,IF(G43="○",2,IF(F43="○",3,IF(E43="○",4,""))))))</f>
        <v/>
      </c>
      <c r="K43" s="30">
        <v>1</v>
      </c>
      <c r="L43" s="64">
        <v>2</v>
      </c>
      <c r="M43" s="65">
        <v>0</v>
      </c>
      <c r="N43" s="65">
        <v>0</v>
      </c>
      <c r="O43" s="65">
        <v>0</v>
      </c>
      <c r="P43" s="65">
        <v>0</v>
      </c>
      <c r="Q43" s="65">
        <v>0</v>
      </c>
      <c r="R43" s="66">
        <v>0</v>
      </c>
      <c r="S43" s="89" t="str">
        <f t="shared" si="8"/>
        <v/>
      </c>
      <c r="T43" s="90" t="str">
        <f t="shared" si="8"/>
        <v/>
      </c>
      <c r="U43" s="90" t="str">
        <f t="shared" si="8"/>
        <v/>
      </c>
      <c r="V43" s="90" t="str">
        <f t="shared" si="8"/>
        <v/>
      </c>
      <c r="W43" s="90" t="str">
        <f t="shared" si="8"/>
        <v/>
      </c>
      <c r="X43" s="90" t="str">
        <f t="shared" si="8"/>
        <v/>
      </c>
      <c r="Y43" s="90" t="str">
        <f t="shared" si="8"/>
        <v/>
      </c>
      <c r="Z43" s="91" t="str">
        <f t="shared" si="8"/>
        <v/>
      </c>
      <c r="AA43" s="26"/>
      <c r="AB43" s="153"/>
      <c r="AC43" s="2"/>
      <c r="AD43" s="44"/>
      <c r="AE43" s="52"/>
      <c r="AF43" s="45"/>
      <c r="AG43" s="44"/>
      <c r="AH43" s="243"/>
      <c r="AI43" s="244"/>
      <c r="AJ43" s="244"/>
      <c r="AK43" s="244"/>
      <c r="AL43" s="244"/>
      <c r="AM43" s="245"/>
      <c r="AN43" s="169"/>
      <c r="AO43" s="160" t="s">
        <v>80</v>
      </c>
      <c r="AP43" s="3"/>
      <c r="AQ43" s="139"/>
      <c r="AR43" s="139"/>
      <c r="AS43" s="139"/>
      <c r="AT43" s="210" t="s">
        <v>123</v>
      </c>
      <c r="AU43" s="3"/>
      <c r="AV43" s="139"/>
      <c r="AW43" s="3"/>
      <c r="AX43" s="3"/>
      <c r="AY43" s="139"/>
      <c r="AZ43" s="139"/>
      <c r="BA43" s="3"/>
      <c r="BB43" s="3"/>
      <c r="BC43" s="3"/>
      <c r="BD43" s="3"/>
      <c r="BE43" s="3"/>
      <c r="BF43" s="3"/>
      <c r="BG43" s="3"/>
      <c r="BH43" s="3"/>
      <c r="BI43" s="3"/>
      <c r="BJ43" s="3"/>
      <c r="BK43" s="3"/>
      <c r="BL43" s="3"/>
    </row>
    <row r="44" spans="1:64" ht="13.5" customHeight="1" x14ac:dyDescent="0.15">
      <c r="A44" s="238"/>
      <c r="B44" s="9">
        <v>72</v>
      </c>
      <c r="C44" s="218" t="s">
        <v>24</v>
      </c>
      <c r="D44" s="146" t="s">
        <v>6</v>
      </c>
      <c r="E44" s="206"/>
      <c r="F44" s="198"/>
      <c r="G44" s="199"/>
      <c r="H44" s="200"/>
      <c r="I44" s="201"/>
      <c r="J44" s="59" t="str">
        <f>IF($D44="A",IF(I44="○",2.5,IF(H44="○",4,IF(G44="○",3,IF(F44="○",2,IF(E44="○",1,""))))),IF(I44="○",2.5,IF(H44="○",1,IF(G44="○",2,IF(F44="○",3,IF(E44="○",4,""))))))</f>
        <v/>
      </c>
      <c r="K44" s="30">
        <v>0</v>
      </c>
      <c r="L44" s="64">
        <v>2</v>
      </c>
      <c r="M44" s="65">
        <v>0</v>
      </c>
      <c r="N44" s="65">
        <v>0</v>
      </c>
      <c r="O44" s="65">
        <v>0</v>
      </c>
      <c r="P44" s="65">
        <v>0</v>
      </c>
      <c r="Q44" s="65">
        <v>0</v>
      </c>
      <c r="R44" s="66">
        <v>0</v>
      </c>
      <c r="S44" s="89" t="str">
        <f t="shared" si="8"/>
        <v/>
      </c>
      <c r="T44" s="90" t="str">
        <f t="shared" si="8"/>
        <v/>
      </c>
      <c r="U44" s="90" t="str">
        <f t="shared" si="8"/>
        <v/>
      </c>
      <c r="V44" s="90" t="str">
        <f t="shared" si="8"/>
        <v/>
      </c>
      <c r="W44" s="90" t="str">
        <f t="shared" si="8"/>
        <v/>
      </c>
      <c r="X44" s="90" t="str">
        <f t="shared" si="8"/>
        <v/>
      </c>
      <c r="Y44" s="90" t="str">
        <f t="shared" si="8"/>
        <v/>
      </c>
      <c r="Z44" s="91" t="str">
        <f t="shared" si="8"/>
        <v/>
      </c>
      <c r="AA44" s="26"/>
      <c r="AC44" s="43"/>
      <c r="AD44" s="47"/>
      <c r="AE44" s="54"/>
      <c r="AF44" s="48"/>
      <c r="AG44" s="48"/>
      <c r="AH44" s="246"/>
      <c r="AI44" s="247"/>
      <c r="AJ44" s="247"/>
      <c r="AK44" s="247"/>
      <c r="AL44" s="247"/>
      <c r="AM44" s="248"/>
      <c r="AN44" s="169"/>
      <c r="AO44" s="139"/>
      <c r="AP44" s="3"/>
      <c r="AQ44" s="139"/>
      <c r="AR44" s="139"/>
      <c r="AS44" s="139"/>
      <c r="AT44" s="162"/>
      <c r="AU44" s="3"/>
      <c r="AV44" s="139" t="s">
        <v>133</v>
      </c>
      <c r="AW44" s="3"/>
      <c r="AX44" s="3"/>
      <c r="AY44" s="139"/>
      <c r="AZ44" s="139"/>
      <c r="BA44" s="3"/>
      <c r="BB44" s="3"/>
      <c r="BC44" s="3"/>
      <c r="BD44" s="3"/>
      <c r="BE44" s="3"/>
      <c r="BF44" s="3"/>
      <c r="BG44" s="3"/>
      <c r="BH44" s="3"/>
      <c r="BI44" s="3"/>
      <c r="BJ44" s="3"/>
      <c r="BK44" s="3"/>
      <c r="BL44" s="3"/>
    </row>
    <row r="45" spans="1:64" ht="13.5" customHeight="1" x14ac:dyDescent="0.15">
      <c r="A45" s="238"/>
      <c r="B45" s="9">
        <v>73</v>
      </c>
      <c r="C45" s="218" t="s">
        <v>30</v>
      </c>
      <c r="D45" s="146" t="s">
        <v>6</v>
      </c>
      <c r="E45" s="10"/>
      <c r="F45" s="186"/>
      <c r="G45" s="11"/>
      <c r="H45" s="187"/>
      <c r="I45" s="185"/>
      <c r="J45" s="59" t="str">
        <f>IF($D45="A",IF(I45="○",2.5,IF(H45="○",4,IF(G45="○",3,IF(F45="○",2,IF(E45="○",1,""))))),IF(I45="○",2.5,IF(H45="○",1,IF(G45="○",2,IF(F45="○",3,IF(E45="○",4,""))))))</f>
        <v/>
      </c>
      <c r="K45" s="30">
        <v>0</v>
      </c>
      <c r="L45" s="65">
        <v>0</v>
      </c>
      <c r="M45" s="64">
        <v>3</v>
      </c>
      <c r="N45" s="65">
        <v>0</v>
      </c>
      <c r="O45" s="65">
        <v>0</v>
      </c>
      <c r="P45" s="65">
        <v>0</v>
      </c>
      <c r="Q45" s="65">
        <v>7</v>
      </c>
      <c r="R45" s="66">
        <v>0</v>
      </c>
      <c r="S45" s="89" t="str">
        <f t="shared" si="8"/>
        <v/>
      </c>
      <c r="T45" s="90" t="str">
        <f t="shared" si="8"/>
        <v/>
      </c>
      <c r="U45" s="90" t="str">
        <f t="shared" si="8"/>
        <v/>
      </c>
      <c r="V45" s="90" t="str">
        <f t="shared" si="8"/>
        <v/>
      </c>
      <c r="W45" s="90" t="str">
        <f t="shared" si="8"/>
        <v/>
      </c>
      <c r="X45" s="90" t="str">
        <f t="shared" si="8"/>
        <v/>
      </c>
      <c r="Y45" s="90" t="str">
        <f t="shared" si="8"/>
        <v/>
      </c>
      <c r="Z45" s="91" t="str">
        <f t="shared" si="8"/>
        <v/>
      </c>
      <c r="AA45" s="26"/>
      <c r="AC45" s="1"/>
      <c r="AD45" s="50"/>
      <c r="AE45" s="51"/>
      <c r="AF45" s="50"/>
      <c r="AG45" s="50"/>
      <c r="AH45" s="240" t="str">
        <f>IF(AG47="A",AO45,IF(AG47="B",AO46,IF(AG47="C",AO47,IF(AG47="D",AO48))))</f>
        <v xml:space="preserve"> (-)</v>
      </c>
      <c r="AI45" s="241"/>
      <c r="AJ45" s="241"/>
      <c r="AK45" s="241"/>
      <c r="AL45" s="241"/>
      <c r="AM45" s="242"/>
      <c r="AN45" s="169"/>
      <c r="AO45" s="139" t="s">
        <v>57</v>
      </c>
      <c r="AP45" s="3"/>
      <c r="AQ45" s="139"/>
      <c r="AR45" s="139"/>
      <c r="AS45" s="139"/>
      <c r="AT45" s="139"/>
      <c r="AU45" s="139"/>
      <c r="AV45" s="139"/>
      <c r="AW45" s="210"/>
      <c r="AX45" s="3"/>
      <c r="AY45" s="139"/>
      <c r="AZ45" s="139"/>
      <c r="BA45" s="3"/>
      <c r="BB45" s="3"/>
      <c r="BC45" s="3"/>
      <c r="BD45" s="3"/>
      <c r="BE45" s="3"/>
      <c r="BF45" s="3"/>
      <c r="BG45" s="3"/>
      <c r="BH45" s="3"/>
      <c r="BI45" s="3"/>
      <c r="BJ45" s="3"/>
      <c r="BK45" s="3"/>
      <c r="BL45" s="3"/>
    </row>
    <row r="46" spans="1:64" ht="13.5" customHeight="1" x14ac:dyDescent="0.15">
      <c r="A46" s="238"/>
      <c r="B46" s="20">
        <v>74</v>
      </c>
      <c r="C46" s="218" t="s">
        <v>47</v>
      </c>
      <c r="D46" s="145" t="s">
        <v>6</v>
      </c>
      <c r="E46" s="207"/>
      <c r="F46" s="202"/>
      <c r="G46" s="203"/>
      <c r="H46" s="204"/>
      <c r="I46" s="205"/>
      <c r="J46" s="59" t="str">
        <f>IF($D46="A",IF(I46="○",2.5,IF(H46="○",4,IF(G46="○",3,IF(F46="○",2,IF(E46="○",1,""))))),IF(I46="○",2.5,IF(H46="○",1,IF(G46="○",2,IF(F46="○",3,IF(E46="○",4,""))))))</f>
        <v/>
      </c>
      <c r="K46" s="34">
        <v>1</v>
      </c>
      <c r="L46" s="67">
        <v>2</v>
      </c>
      <c r="M46" s="67">
        <v>0</v>
      </c>
      <c r="N46" s="67">
        <v>0</v>
      </c>
      <c r="O46" s="67">
        <v>0</v>
      </c>
      <c r="P46" s="67">
        <v>0</v>
      </c>
      <c r="Q46" s="68">
        <v>7</v>
      </c>
      <c r="R46" s="69">
        <v>0</v>
      </c>
      <c r="S46" s="94" t="str">
        <f t="shared" si="8"/>
        <v/>
      </c>
      <c r="T46" s="95" t="str">
        <f t="shared" si="8"/>
        <v/>
      </c>
      <c r="U46" s="95" t="str">
        <f t="shared" si="8"/>
        <v/>
      </c>
      <c r="V46" s="95" t="str">
        <f t="shared" si="8"/>
        <v/>
      </c>
      <c r="W46" s="95" t="str">
        <f t="shared" si="8"/>
        <v/>
      </c>
      <c r="X46" s="95" t="str">
        <f t="shared" si="8"/>
        <v/>
      </c>
      <c r="Y46" s="95" t="str">
        <f t="shared" si="8"/>
        <v/>
      </c>
      <c r="Z46" s="96" t="str">
        <f t="shared" si="8"/>
        <v/>
      </c>
      <c r="AA46" s="26"/>
      <c r="AC46" s="2"/>
      <c r="AD46" s="46"/>
      <c r="AE46" s="53"/>
      <c r="AF46" s="46"/>
      <c r="AG46" s="46"/>
      <c r="AH46" s="243"/>
      <c r="AI46" s="244"/>
      <c r="AJ46" s="244"/>
      <c r="AK46" s="244"/>
      <c r="AL46" s="244"/>
      <c r="AM46" s="245"/>
      <c r="AN46" s="169"/>
      <c r="AO46" s="139" t="s">
        <v>58</v>
      </c>
      <c r="AP46" s="3"/>
      <c r="AQ46" s="139"/>
      <c r="AR46" s="139"/>
      <c r="AS46" s="139"/>
      <c r="AT46" s="171"/>
      <c r="AU46" s="3"/>
      <c r="AV46" s="139"/>
      <c r="AW46" s="3"/>
      <c r="AX46" s="3"/>
      <c r="AY46" s="139"/>
      <c r="AZ46" s="139"/>
      <c r="BA46" s="3"/>
      <c r="BB46" s="3"/>
      <c r="BC46" s="3"/>
      <c r="BD46" s="3"/>
      <c r="BE46" s="3"/>
      <c r="BF46" s="3"/>
      <c r="BG46" s="3"/>
      <c r="BH46" s="3"/>
      <c r="BI46" s="3"/>
      <c r="BJ46" s="3"/>
      <c r="BK46" s="3"/>
      <c r="BL46" s="3"/>
    </row>
    <row r="47" spans="1:64" ht="13.5" customHeight="1" x14ac:dyDescent="0.15">
      <c r="A47" s="21"/>
      <c r="B47" s="22"/>
      <c r="C47" s="220"/>
      <c r="D47" s="147"/>
      <c r="E47" s="13"/>
      <c r="F47" s="14"/>
      <c r="G47" s="14"/>
      <c r="H47" s="14"/>
      <c r="I47" s="15"/>
      <c r="J47" s="60">
        <f>SUM(J42:J46)</f>
        <v>0</v>
      </c>
      <c r="K47" s="36"/>
      <c r="L47" s="70"/>
      <c r="M47" s="70"/>
      <c r="N47" s="70"/>
      <c r="O47" s="70"/>
      <c r="P47" s="70"/>
      <c r="Q47" s="70"/>
      <c r="R47" s="71"/>
      <c r="S47" s="84"/>
      <c r="T47" s="85"/>
      <c r="U47" s="85"/>
      <c r="V47" s="85"/>
      <c r="W47" s="85"/>
      <c r="X47" s="85"/>
      <c r="Y47" s="85"/>
      <c r="Z47" s="86"/>
      <c r="AA47" s="26"/>
      <c r="AB47" s="153"/>
      <c r="AC47" s="2" t="s">
        <v>217</v>
      </c>
      <c r="AD47" s="140" t="s">
        <v>93</v>
      </c>
      <c r="AE47" s="52">
        <f>T54</f>
        <v>0</v>
      </c>
      <c r="AF47" s="45">
        <f>AE47/44</f>
        <v>0</v>
      </c>
      <c r="AG47" s="44" t="str">
        <f>IF(AF47&gt;0.8,"D",IF(AF47&gt;0.625,"C",IF(AF47&gt;0.4375,"B","A")))</f>
        <v>A</v>
      </c>
      <c r="AH47" s="243"/>
      <c r="AI47" s="244"/>
      <c r="AJ47" s="244"/>
      <c r="AK47" s="244"/>
      <c r="AL47" s="244"/>
      <c r="AM47" s="245"/>
      <c r="AN47" s="169"/>
      <c r="AO47" s="160" t="s">
        <v>87</v>
      </c>
      <c r="AP47" s="3"/>
      <c r="AQ47" s="139"/>
      <c r="AR47" s="4" t="str">
        <f>AG47</f>
        <v>A</v>
      </c>
      <c r="AT47" s="175" t="s">
        <v>225</v>
      </c>
      <c r="AU47" s="176"/>
      <c r="AV47" s="176"/>
      <c r="AW47" s="176"/>
      <c r="AX47" s="176"/>
      <c r="AY47" s="176"/>
      <c r="AZ47" s="176"/>
      <c r="BA47" s="176"/>
      <c r="BB47" s="176"/>
      <c r="BC47" s="176"/>
      <c r="BD47" s="176"/>
      <c r="BE47" s="176"/>
      <c r="BF47" s="176"/>
      <c r="BG47" s="176"/>
      <c r="BH47" s="176"/>
      <c r="BI47" s="176"/>
      <c r="BJ47" s="176"/>
      <c r="BK47" s="176"/>
      <c r="BL47" s="176"/>
    </row>
    <row r="48" spans="1:64" ht="13.5" customHeight="1" x14ac:dyDescent="0.15">
      <c r="A48" s="237" t="s">
        <v>48</v>
      </c>
      <c r="B48" s="19">
        <v>80</v>
      </c>
      <c r="C48" s="221" t="s">
        <v>25</v>
      </c>
      <c r="D48" s="148" t="s">
        <v>6</v>
      </c>
      <c r="E48" s="133"/>
      <c r="F48" s="134"/>
      <c r="G48" s="134"/>
      <c r="H48" s="134"/>
      <c r="I48" s="135"/>
      <c r="J48" s="59" t="str">
        <f t="shared" ref="J48:J53" si="9">IF($D48="A",IF(I48="○",2.5,IF(H48="○",4,IF(G48="○",3,IF(F48="○",2,IF(E48="○",1,""))))),IF(I48="○",2.5,IF(H48="○",1,IF(G48="○",2,IF(F48="○",3,IF(E48="○",4,""))))))</f>
        <v/>
      </c>
      <c r="K48" s="114">
        <v>1</v>
      </c>
      <c r="L48" s="76">
        <v>0</v>
      </c>
      <c r="M48" s="76">
        <v>0</v>
      </c>
      <c r="N48" s="76">
        <v>0</v>
      </c>
      <c r="O48" s="76">
        <v>0</v>
      </c>
      <c r="P48" s="76">
        <v>0</v>
      </c>
      <c r="Q48" s="76">
        <v>7</v>
      </c>
      <c r="R48" s="77">
        <v>0</v>
      </c>
      <c r="S48" s="97" t="str">
        <f t="shared" ref="S48:Z53" si="10">IF(K48&gt;0,$J48,"")</f>
        <v/>
      </c>
      <c r="T48" s="93" t="str">
        <f t="shared" si="10"/>
        <v/>
      </c>
      <c r="U48" s="93" t="str">
        <f t="shared" si="10"/>
        <v/>
      </c>
      <c r="V48" s="93" t="str">
        <f t="shared" si="10"/>
        <v/>
      </c>
      <c r="W48" s="93" t="str">
        <f t="shared" si="10"/>
        <v/>
      </c>
      <c r="X48" s="93" t="str">
        <f t="shared" si="10"/>
        <v/>
      </c>
      <c r="Y48" s="93" t="str">
        <f t="shared" si="10"/>
        <v/>
      </c>
      <c r="Z48" s="98" t="str">
        <f t="shared" si="10"/>
        <v/>
      </c>
      <c r="AA48" s="26"/>
      <c r="AB48" s="153"/>
      <c r="AC48" s="2" t="s">
        <v>39</v>
      </c>
      <c r="AD48" s="44"/>
      <c r="AE48" s="52"/>
      <c r="AF48" s="45"/>
      <c r="AG48" s="44"/>
      <c r="AH48" s="243"/>
      <c r="AI48" s="244"/>
      <c r="AJ48" s="244"/>
      <c r="AK48" s="244"/>
      <c r="AL48" s="244"/>
      <c r="AM48" s="245"/>
      <c r="AN48" s="169"/>
      <c r="AO48" s="160" t="s">
        <v>81</v>
      </c>
      <c r="AP48" s="139"/>
      <c r="AQ48" s="139"/>
      <c r="AR48" s="139"/>
      <c r="AS48" s="139"/>
      <c r="AX48" s="139"/>
      <c r="AY48" s="139"/>
      <c r="AZ48" s="139"/>
      <c r="BA48" s="139"/>
      <c r="BB48" s="139"/>
      <c r="BC48" s="139"/>
      <c r="BD48" s="139"/>
      <c r="BE48" s="139"/>
      <c r="BF48" s="139"/>
      <c r="BG48" s="139"/>
      <c r="BH48" s="139"/>
      <c r="BI48" s="139"/>
      <c r="BJ48" s="139"/>
      <c r="BK48" s="139"/>
      <c r="BL48" s="139"/>
    </row>
    <row r="49" spans="1:64" ht="13.5" customHeight="1" x14ac:dyDescent="0.15">
      <c r="A49" s="238"/>
      <c r="B49" s="9">
        <v>81</v>
      </c>
      <c r="C49" s="218" t="s">
        <v>195</v>
      </c>
      <c r="D49" s="146" t="s">
        <v>8</v>
      </c>
      <c r="E49" s="10"/>
      <c r="F49" s="186"/>
      <c r="G49" s="11"/>
      <c r="H49" s="187"/>
      <c r="I49" s="185"/>
      <c r="J49" s="59" t="str">
        <f t="shared" si="9"/>
        <v/>
      </c>
      <c r="K49" s="55">
        <v>1</v>
      </c>
      <c r="L49" s="65">
        <v>0</v>
      </c>
      <c r="M49" s="65">
        <v>0</v>
      </c>
      <c r="N49" s="65">
        <v>0</v>
      </c>
      <c r="O49" s="65">
        <v>5</v>
      </c>
      <c r="P49" s="65">
        <v>0</v>
      </c>
      <c r="Q49" s="65">
        <v>0</v>
      </c>
      <c r="R49" s="66">
        <v>8</v>
      </c>
      <c r="S49" s="89" t="str">
        <f t="shared" si="10"/>
        <v/>
      </c>
      <c r="T49" s="90" t="str">
        <f t="shared" si="10"/>
        <v/>
      </c>
      <c r="U49" s="90" t="str">
        <f t="shared" si="10"/>
        <v/>
      </c>
      <c r="V49" s="90" t="str">
        <f t="shared" si="10"/>
        <v/>
      </c>
      <c r="W49" s="90" t="str">
        <f t="shared" si="10"/>
        <v/>
      </c>
      <c r="X49" s="90" t="str">
        <f t="shared" si="10"/>
        <v/>
      </c>
      <c r="Y49" s="90" t="str">
        <f t="shared" si="10"/>
        <v/>
      </c>
      <c r="Z49" s="91" t="str">
        <f t="shared" si="10"/>
        <v/>
      </c>
      <c r="AA49" s="26"/>
      <c r="AC49" s="43"/>
      <c r="AD49" s="47"/>
      <c r="AE49" s="54"/>
      <c r="AF49" s="48"/>
      <c r="AG49" s="48"/>
      <c r="AH49" s="246"/>
      <c r="AI49" s="247"/>
      <c r="AJ49" s="247"/>
      <c r="AK49" s="247"/>
      <c r="AL49" s="247"/>
      <c r="AM49" s="248"/>
      <c r="AN49" s="169"/>
      <c r="AO49" s="139"/>
      <c r="AP49" s="139"/>
      <c r="AQ49" s="139"/>
      <c r="AR49" s="139"/>
      <c r="AS49" s="139"/>
      <c r="AT49" s="210" t="s">
        <v>124</v>
      </c>
      <c r="AU49" s="139"/>
      <c r="AV49" s="139"/>
      <c r="AW49" s="139"/>
      <c r="AX49" s="139"/>
      <c r="AY49" s="139"/>
      <c r="AZ49" s="139"/>
      <c r="BA49" s="139"/>
      <c r="BB49" s="139"/>
      <c r="BC49" s="139"/>
      <c r="BD49" s="139"/>
      <c r="BE49" s="139"/>
      <c r="BF49" s="139"/>
      <c r="BG49" s="139"/>
      <c r="BH49" s="139"/>
      <c r="BI49" s="139"/>
      <c r="BJ49" s="139"/>
      <c r="BK49" s="139"/>
      <c r="BL49" s="139"/>
    </row>
    <row r="50" spans="1:64" ht="13.5" customHeight="1" x14ac:dyDescent="0.15">
      <c r="A50" s="238"/>
      <c r="B50" s="9">
        <v>82</v>
      </c>
      <c r="C50" s="218" t="s">
        <v>26</v>
      </c>
      <c r="D50" s="146" t="s">
        <v>8</v>
      </c>
      <c r="E50" s="206"/>
      <c r="F50" s="198"/>
      <c r="G50" s="199"/>
      <c r="H50" s="200"/>
      <c r="I50" s="201"/>
      <c r="J50" s="59" t="str">
        <f t="shared" si="9"/>
        <v/>
      </c>
      <c r="K50" s="55">
        <v>1</v>
      </c>
      <c r="L50" s="65">
        <v>0</v>
      </c>
      <c r="M50" s="65">
        <v>0</v>
      </c>
      <c r="N50" s="65">
        <v>0</v>
      </c>
      <c r="O50" s="65">
        <v>5</v>
      </c>
      <c r="P50" s="65">
        <v>0</v>
      </c>
      <c r="Q50" s="65">
        <v>0</v>
      </c>
      <c r="R50" s="66">
        <v>0</v>
      </c>
      <c r="S50" s="89" t="str">
        <f t="shared" si="10"/>
        <v/>
      </c>
      <c r="T50" s="90" t="str">
        <f t="shared" si="10"/>
        <v/>
      </c>
      <c r="U50" s="90" t="str">
        <f t="shared" si="10"/>
        <v/>
      </c>
      <c r="V50" s="90" t="str">
        <f t="shared" si="10"/>
        <v/>
      </c>
      <c r="W50" s="90" t="str">
        <f t="shared" si="10"/>
        <v/>
      </c>
      <c r="X50" s="90" t="str">
        <f t="shared" si="10"/>
        <v/>
      </c>
      <c r="Y50" s="90" t="str">
        <f t="shared" si="10"/>
        <v/>
      </c>
      <c r="Z50" s="91" t="str">
        <f t="shared" si="10"/>
        <v/>
      </c>
      <c r="AA50" s="26"/>
      <c r="AC50" s="2"/>
      <c r="AD50" s="46"/>
      <c r="AE50" s="53"/>
      <c r="AF50" s="46"/>
      <c r="AG50" s="46"/>
      <c r="AH50" s="240" t="str">
        <f>IF(AG52="A",AO50,IF(AG52="B",AO51,IF(AG52="C",AO52,IF(AG52="D",AO53))))</f>
        <v xml:space="preserve"> (-)</v>
      </c>
      <c r="AI50" s="241"/>
      <c r="AJ50" s="241"/>
      <c r="AK50" s="241"/>
      <c r="AL50" s="241"/>
      <c r="AM50" s="242"/>
      <c r="AN50" s="169"/>
      <c r="AO50" s="139" t="s">
        <v>57</v>
      </c>
      <c r="AP50" s="139"/>
      <c r="AQ50" s="139"/>
      <c r="AR50" s="139"/>
      <c r="AS50" s="139"/>
      <c r="AT50" s="227"/>
      <c r="AU50" s="139"/>
      <c r="AV50" s="139" t="s">
        <v>134</v>
      </c>
      <c r="AW50" s="139"/>
      <c r="AX50" s="139"/>
      <c r="AY50" s="139"/>
      <c r="AZ50" s="139"/>
      <c r="BA50" s="139"/>
      <c r="BB50" s="139"/>
      <c r="BC50" s="139"/>
      <c r="BD50" s="139"/>
      <c r="BE50" s="139"/>
      <c r="BF50" s="139"/>
      <c r="BG50" s="139"/>
      <c r="BH50" s="139"/>
      <c r="BI50" s="139"/>
      <c r="BJ50" s="139"/>
      <c r="BK50" s="139"/>
      <c r="BL50" s="139"/>
    </row>
    <row r="51" spans="1:64" ht="13.5" customHeight="1" x14ac:dyDescent="0.15">
      <c r="A51" s="238"/>
      <c r="B51" s="35">
        <v>83</v>
      </c>
      <c r="C51" s="218" t="s">
        <v>208</v>
      </c>
      <c r="D51" s="146" t="s">
        <v>18</v>
      </c>
      <c r="E51" s="10"/>
      <c r="F51" s="186"/>
      <c r="G51" s="11"/>
      <c r="H51" s="187"/>
      <c r="I51" s="185"/>
      <c r="J51" s="59" t="str">
        <f t="shared" si="9"/>
        <v/>
      </c>
      <c r="K51" s="55">
        <v>1</v>
      </c>
      <c r="L51" s="65">
        <v>0</v>
      </c>
      <c r="M51" s="65">
        <v>0</v>
      </c>
      <c r="N51" s="65">
        <v>0</v>
      </c>
      <c r="O51" s="65">
        <v>5</v>
      </c>
      <c r="P51" s="65">
        <v>6</v>
      </c>
      <c r="Q51" s="65">
        <v>0</v>
      </c>
      <c r="R51" s="66">
        <v>0</v>
      </c>
      <c r="S51" s="89" t="str">
        <f t="shared" si="10"/>
        <v/>
      </c>
      <c r="T51" s="90" t="str">
        <f t="shared" si="10"/>
        <v/>
      </c>
      <c r="U51" s="90" t="str">
        <f t="shared" si="10"/>
        <v/>
      </c>
      <c r="V51" s="90" t="str">
        <f t="shared" si="10"/>
        <v/>
      </c>
      <c r="W51" s="90" t="str">
        <f t="shared" si="10"/>
        <v/>
      </c>
      <c r="X51" s="90" t="str">
        <f t="shared" si="10"/>
        <v/>
      </c>
      <c r="Y51" s="90" t="str">
        <f t="shared" si="10"/>
        <v/>
      </c>
      <c r="Z51" s="91" t="str">
        <f t="shared" si="10"/>
        <v/>
      </c>
      <c r="AA51" s="26"/>
      <c r="AC51" s="2"/>
      <c r="AD51" s="46"/>
      <c r="AE51" s="53"/>
      <c r="AF51" s="46"/>
      <c r="AG51" s="46"/>
      <c r="AH51" s="243"/>
      <c r="AI51" s="244"/>
      <c r="AJ51" s="244"/>
      <c r="AK51" s="244"/>
      <c r="AL51" s="244"/>
      <c r="AM51" s="245"/>
      <c r="AN51" s="169"/>
      <c r="AO51" s="139" t="s">
        <v>58</v>
      </c>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row>
    <row r="52" spans="1:64" ht="13.5" customHeight="1" x14ac:dyDescent="0.15">
      <c r="A52" s="238"/>
      <c r="B52" s="9">
        <v>85</v>
      </c>
      <c r="C52" s="218" t="s">
        <v>27</v>
      </c>
      <c r="D52" s="146" t="s">
        <v>6</v>
      </c>
      <c r="E52" s="10"/>
      <c r="F52" s="186"/>
      <c r="G52" s="11"/>
      <c r="H52" s="187"/>
      <c r="I52" s="185"/>
      <c r="J52" s="59" t="str">
        <f t="shared" si="9"/>
        <v/>
      </c>
      <c r="K52" s="30">
        <v>0</v>
      </c>
      <c r="L52" s="65">
        <v>0</v>
      </c>
      <c r="M52" s="65">
        <v>0</v>
      </c>
      <c r="N52" s="64">
        <v>4</v>
      </c>
      <c r="O52" s="65">
        <v>0</v>
      </c>
      <c r="P52" s="65">
        <v>0</v>
      </c>
      <c r="Q52" s="65">
        <v>7</v>
      </c>
      <c r="R52" s="66">
        <v>0</v>
      </c>
      <c r="S52" s="89" t="str">
        <f t="shared" si="10"/>
        <v/>
      </c>
      <c r="T52" s="90" t="str">
        <f t="shared" si="10"/>
        <v/>
      </c>
      <c r="U52" s="90" t="str">
        <f t="shared" si="10"/>
        <v/>
      </c>
      <c r="V52" s="93" t="str">
        <f t="shared" si="10"/>
        <v/>
      </c>
      <c r="W52" s="90" t="str">
        <f t="shared" si="10"/>
        <v/>
      </c>
      <c r="X52" s="90" t="str">
        <f t="shared" si="10"/>
        <v/>
      </c>
      <c r="Y52" s="90" t="str">
        <f t="shared" si="10"/>
        <v/>
      </c>
      <c r="Z52" s="91" t="str">
        <f t="shared" si="10"/>
        <v/>
      </c>
      <c r="AA52" s="26"/>
      <c r="AB52" s="153"/>
      <c r="AC52" s="2" t="s">
        <v>218</v>
      </c>
      <c r="AD52" s="140" t="s">
        <v>94</v>
      </c>
      <c r="AE52" s="52">
        <f>S54</f>
        <v>0</v>
      </c>
      <c r="AF52" s="45">
        <f>AE52/44</f>
        <v>0</v>
      </c>
      <c r="AG52" s="44" t="str">
        <f>IF(AF52&gt;0.8,"D",IF(AF52&gt;0.625,"C",IF(AF52&gt;0.4375,"B","A")))</f>
        <v>A</v>
      </c>
      <c r="AH52" s="243"/>
      <c r="AI52" s="244"/>
      <c r="AJ52" s="244"/>
      <c r="AK52" s="244"/>
      <c r="AL52" s="244"/>
      <c r="AM52" s="245"/>
      <c r="AN52" s="169"/>
      <c r="AO52" s="160" t="s">
        <v>90</v>
      </c>
      <c r="AP52" s="139"/>
      <c r="AQ52" s="139"/>
      <c r="AR52" s="139"/>
      <c r="AS52" s="139"/>
      <c r="AT52" s="227"/>
      <c r="AU52" s="139"/>
      <c r="AV52" s="139"/>
      <c r="AW52" s="139"/>
      <c r="AX52" s="139"/>
      <c r="AY52" s="139"/>
      <c r="AZ52" s="139"/>
      <c r="BA52" s="139"/>
      <c r="BB52" s="139"/>
      <c r="BC52" s="139"/>
      <c r="BD52" s="139"/>
      <c r="BE52" s="139"/>
      <c r="BF52" s="3"/>
      <c r="BG52" s="3"/>
      <c r="BH52" s="3"/>
      <c r="BI52" s="3"/>
      <c r="BJ52" s="3"/>
      <c r="BK52" s="3"/>
      <c r="BL52" s="3"/>
    </row>
    <row r="53" spans="1:64" ht="13.5" customHeight="1" x14ac:dyDescent="0.15">
      <c r="A53" s="239"/>
      <c r="B53" s="17">
        <v>86</v>
      </c>
      <c r="C53" s="222" t="s">
        <v>28</v>
      </c>
      <c r="D53" s="149" t="s">
        <v>6</v>
      </c>
      <c r="E53" s="193"/>
      <c r="F53" s="196"/>
      <c r="G53" s="195"/>
      <c r="H53" s="197"/>
      <c r="I53" s="194"/>
      <c r="J53" s="59" t="str">
        <f t="shared" si="9"/>
        <v/>
      </c>
      <c r="K53" s="37">
        <v>0</v>
      </c>
      <c r="L53" s="73">
        <v>0</v>
      </c>
      <c r="M53" s="73">
        <v>0</v>
      </c>
      <c r="N53" s="73">
        <v>0</v>
      </c>
      <c r="O53" s="73">
        <v>0</v>
      </c>
      <c r="P53" s="73">
        <v>0</v>
      </c>
      <c r="Q53" s="74">
        <v>7</v>
      </c>
      <c r="R53" s="75">
        <v>0</v>
      </c>
      <c r="S53" s="104" t="str">
        <f t="shared" si="10"/>
        <v/>
      </c>
      <c r="T53" s="105" t="str">
        <f t="shared" si="10"/>
        <v/>
      </c>
      <c r="U53" s="105" t="str">
        <f t="shared" si="10"/>
        <v/>
      </c>
      <c r="V53" s="105" t="str">
        <f t="shared" si="10"/>
        <v/>
      </c>
      <c r="W53" s="105" t="str">
        <f t="shared" si="10"/>
        <v/>
      </c>
      <c r="X53" s="105" t="str">
        <f t="shared" si="10"/>
        <v/>
      </c>
      <c r="Y53" s="105" t="str">
        <f t="shared" si="10"/>
        <v/>
      </c>
      <c r="Z53" s="106" t="str">
        <f t="shared" si="10"/>
        <v/>
      </c>
      <c r="AA53" s="26"/>
      <c r="AB53" s="153"/>
      <c r="AC53" s="2"/>
      <c r="AD53" s="44"/>
      <c r="AE53" s="53"/>
      <c r="AF53" s="46"/>
      <c r="AG53" s="46"/>
      <c r="AH53" s="243"/>
      <c r="AI53" s="244"/>
      <c r="AJ53" s="244"/>
      <c r="AK53" s="244"/>
      <c r="AL53" s="244"/>
      <c r="AM53" s="245"/>
      <c r="AN53" s="169"/>
      <c r="AO53" s="160" t="s">
        <v>82</v>
      </c>
    </row>
    <row r="54" spans="1:64" ht="13.5" customHeight="1" x14ac:dyDescent="0.15">
      <c r="A54" s="21"/>
      <c r="B54" s="22"/>
      <c r="C54" s="22"/>
      <c r="D54" s="147"/>
      <c r="E54" s="14"/>
      <c r="F54" s="14"/>
      <c r="G54" s="14"/>
      <c r="H54" s="14"/>
      <c r="I54" s="15"/>
      <c r="J54" s="60">
        <f>SUM(J48:J53)</f>
        <v>0</v>
      </c>
      <c r="K54" s="36">
        <f>SUM(K3:K53)</f>
        <v>11</v>
      </c>
      <c r="L54" s="70">
        <f>SUM(L3:L53)/2</f>
        <v>11</v>
      </c>
      <c r="M54" s="70">
        <f>SUM(M3:M53)/3</f>
        <v>11</v>
      </c>
      <c r="N54" s="70">
        <f>SUM(N3:N53)/4</f>
        <v>11</v>
      </c>
      <c r="O54" s="70">
        <f>SUM(O3:O53)/5</f>
        <v>11</v>
      </c>
      <c r="P54" s="70">
        <f>SUM(P3:P53)/6</f>
        <v>11</v>
      </c>
      <c r="Q54" s="70">
        <f>SUM(Q3:Q53)/7</f>
        <v>11</v>
      </c>
      <c r="R54" s="70">
        <f>SUM(R3:R53)/8</f>
        <v>11</v>
      </c>
      <c r="S54" s="102">
        <f t="shared" ref="S54:Z54" si="11">SUM(S3:S53)</f>
        <v>0</v>
      </c>
      <c r="T54" s="47">
        <f t="shared" si="11"/>
        <v>0</v>
      </c>
      <c r="U54" s="47">
        <f t="shared" si="11"/>
        <v>0</v>
      </c>
      <c r="V54" s="47">
        <f t="shared" si="11"/>
        <v>0</v>
      </c>
      <c r="W54" s="47">
        <f t="shared" si="11"/>
        <v>0</v>
      </c>
      <c r="X54" s="47">
        <f t="shared" si="11"/>
        <v>0</v>
      </c>
      <c r="Y54" s="47">
        <f t="shared" si="11"/>
        <v>0</v>
      </c>
      <c r="Z54" s="103">
        <f t="shared" si="11"/>
        <v>0</v>
      </c>
      <c r="AA54" s="25"/>
      <c r="AC54" s="43"/>
      <c r="AD54" s="47"/>
      <c r="AE54" s="54"/>
      <c r="AF54" s="48"/>
      <c r="AG54" s="48"/>
      <c r="AH54" s="246"/>
      <c r="AI54" s="247"/>
      <c r="AJ54" s="247"/>
      <c r="AK54" s="247"/>
      <c r="AL54" s="247"/>
      <c r="AM54" s="248"/>
      <c r="AN54" s="169"/>
      <c r="AO54" s="139"/>
    </row>
    <row r="55" spans="1:64" ht="13.5" customHeight="1" x14ac:dyDescent="0.15">
      <c r="A55" s="3"/>
      <c r="B55" s="3"/>
      <c r="C55" s="141"/>
      <c r="D55" s="3"/>
      <c r="E55" s="56"/>
      <c r="K55" s="39"/>
      <c r="L55" s="39"/>
      <c r="M55" s="39"/>
      <c r="N55" s="39"/>
      <c r="O55" s="39"/>
      <c r="P55" s="39"/>
      <c r="Q55" s="39"/>
      <c r="R55" s="39"/>
      <c r="AC55" s="3"/>
      <c r="AD55" s="3"/>
      <c r="AE55" s="3"/>
      <c r="AF55" s="3"/>
      <c r="AG55" s="3"/>
      <c r="AH55" s="3"/>
    </row>
    <row r="56" spans="1:64" x14ac:dyDescent="0.15">
      <c r="A56" s="3"/>
      <c r="B56" s="211"/>
      <c r="C56" s="211"/>
      <c r="D56" s="25"/>
      <c r="E56" s="212"/>
      <c r="F56" s="212"/>
      <c r="G56" s="212"/>
      <c r="H56" s="212"/>
      <c r="I56" s="212"/>
      <c r="J56" s="3"/>
      <c r="K56" s="3"/>
      <c r="L56" s="3"/>
      <c r="M56" s="3"/>
      <c r="N56" s="3"/>
      <c r="O56" s="3"/>
      <c r="P56" s="3"/>
      <c r="Q56" s="3"/>
      <c r="R56" s="3"/>
      <c r="S56" s="3"/>
      <c r="T56" s="3"/>
      <c r="U56" s="3"/>
      <c r="V56" s="3"/>
      <c r="W56" s="3"/>
      <c r="X56" s="3"/>
      <c r="Y56" s="3"/>
      <c r="Z56" s="3"/>
      <c r="AA56" s="3"/>
      <c r="AB56" s="3"/>
      <c r="AC56" s="3"/>
    </row>
    <row r="57" spans="1:64"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row>
    <row r="58" spans="1:64" x14ac:dyDescent="0.15">
      <c r="A58" s="3"/>
      <c r="B58" s="3"/>
      <c r="C58" s="3"/>
      <c r="D58" s="3"/>
      <c r="E58" s="3"/>
      <c r="F58" s="3"/>
      <c r="G58" s="3"/>
      <c r="H58" s="3"/>
      <c r="I58" s="3"/>
      <c r="J58" s="3"/>
      <c r="K58" s="3"/>
      <c r="L58" s="3"/>
      <c r="M58" s="3"/>
      <c r="N58" s="3"/>
      <c r="O58" s="3"/>
      <c r="P58" s="3"/>
      <c r="Q58" s="3"/>
      <c r="R58" s="213"/>
      <c r="S58" s="3"/>
      <c r="T58" s="3"/>
      <c r="U58" s="3"/>
      <c r="V58" s="3"/>
      <c r="W58" s="3"/>
      <c r="X58" s="3"/>
      <c r="Y58" s="3"/>
      <c r="Z58" s="3"/>
      <c r="AA58" s="3"/>
      <c r="AB58" s="3"/>
      <c r="AC58" s="3"/>
    </row>
    <row r="59" spans="1:64"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row>
    <row r="60" spans="1:64" x14ac:dyDescent="0.15">
      <c r="A60" s="3"/>
      <c r="B60" s="211"/>
      <c r="C60" s="211"/>
      <c r="D60" s="25"/>
      <c r="E60" s="212"/>
      <c r="F60" s="212"/>
      <c r="G60" s="212"/>
      <c r="H60" s="212"/>
      <c r="I60" s="212"/>
      <c r="J60" s="3"/>
      <c r="K60" s="3"/>
      <c r="L60" s="3"/>
      <c r="M60" s="3"/>
      <c r="N60" s="3"/>
      <c r="O60" s="3"/>
      <c r="P60" s="3"/>
      <c r="Q60" s="3"/>
      <c r="R60" s="3"/>
      <c r="S60" s="3"/>
      <c r="T60" s="3"/>
      <c r="U60" s="3"/>
      <c r="V60" s="3"/>
      <c r="W60" s="3"/>
      <c r="X60" s="3"/>
      <c r="Y60" s="3"/>
      <c r="Z60" s="3"/>
      <c r="AA60" s="3"/>
      <c r="AB60" s="3"/>
      <c r="AC60" s="3"/>
    </row>
    <row r="61" spans="1:64" x14ac:dyDescent="0.15">
      <c r="A61" s="3"/>
      <c r="B61" s="211"/>
      <c r="C61" s="211"/>
      <c r="D61" s="25"/>
      <c r="E61" s="212"/>
      <c r="F61" s="212"/>
      <c r="G61" s="212"/>
      <c r="H61" s="212"/>
      <c r="I61" s="212"/>
      <c r="J61" s="3"/>
      <c r="K61" s="3"/>
      <c r="L61" s="3"/>
      <c r="M61" s="3"/>
      <c r="N61" s="3"/>
      <c r="O61" s="3"/>
      <c r="P61" s="3"/>
      <c r="Q61" s="3"/>
      <c r="R61" s="3"/>
      <c r="S61" s="3"/>
      <c r="T61" s="3"/>
      <c r="U61" s="3"/>
      <c r="V61" s="3"/>
      <c r="W61" s="3"/>
      <c r="X61" s="3"/>
      <c r="Y61" s="3"/>
      <c r="Z61" s="3"/>
      <c r="AA61" s="3"/>
      <c r="AB61" s="3"/>
      <c r="AC61" s="3"/>
    </row>
    <row r="62" spans="1:64" x14ac:dyDescent="0.15">
      <c r="A62" s="3"/>
      <c r="B62" s="211"/>
      <c r="C62" s="211"/>
      <c r="D62" s="25"/>
      <c r="E62" s="212"/>
      <c r="F62" s="212"/>
      <c r="G62" s="212"/>
      <c r="H62" s="212"/>
      <c r="I62" s="212"/>
      <c r="J62" s="3"/>
      <c r="K62" s="3"/>
      <c r="L62" s="3"/>
      <c r="M62" s="3"/>
      <c r="N62" s="3"/>
      <c r="O62" s="3"/>
      <c r="P62" s="3"/>
      <c r="Q62" s="3"/>
      <c r="R62" s="3"/>
      <c r="S62" s="3"/>
      <c r="T62" s="3"/>
      <c r="U62" s="3"/>
      <c r="V62" s="3"/>
      <c r="W62" s="3"/>
      <c r="X62" s="3"/>
      <c r="Y62" s="3"/>
      <c r="Z62" s="3"/>
      <c r="AA62" s="3"/>
      <c r="AB62" s="3"/>
      <c r="AC62" s="3"/>
    </row>
    <row r="63" spans="1:64" x14ac:dyDescent="0.15">
      <c r="A63" s="3"/>
      <c r="B63" s="211"/>
      <c r="C63" s="211"/>
      <c r="D63" s="25"/>
      <c r="E63" s="212"/>
      <c r="F63" s="212"/>
      <c r="G63" s="212"/>
      <c r="H63" s="212"/>
      <c r="I63" s="212"/>
      <c r="J63" s="3"/>
      <c r="K63" s="3"/>
      <c r="L63" s="3"/>
      <c r="M63" s="3"/>
      <c r="N63" s="3"/>
      <c r="O63" s="3"/>
      <c r="P63" s="3"/>
      <c r="Q63" s="3"/>
      <c r="R63" s="3"/>
      <c r="S63" s="3"/>
      <c r="T63" s="3"/>
      <c r="U63" s="3"/>
      <c r="V63" s="3"/>
      <c r="W63" s="3"/>
      <c r="X63" s="3"/>
      <c r="Y63" s="3"/>
      <c r="Z63" s="3"/>
      <c r="AA63" s="3"/>
      <c r="AB63" s="3"/>
      <c r="AC63" s="3"/>
    </row>
    <row r="64" spans="1:64"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row>
    <row r="65" spans="1:29"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row>
    <row r="66" spans="1:29"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row>
    <row r="67" spans="1:29"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row>
  </sheetData>
  <dataConsolidate link="1"/>
  <mergeCells count="18">
    <mergeCell ref="AH35:AM39"/>
    <mergeCell ref="AH40:AM44"/>
    <mergeCell ref="AH45:AM49"/>
    <mergeCell ref="AH50:AM54"/>
    <mergeCell ref="K2:R2"/>
    <mergeCell ref="AH15:AM19"/>
    <mergeCell ref="AH20:AM24"/>
    <mergeCell ref="AH25:AM29"/>
    <mergeCell ref="AH30:AM34"/>
    <mergeCell ref="AI6:AM10"/>
    <mergeCell ref="A48:A53"/>
    <mergeCell ref="A21:A27"/>
    <mergeCell ref="A29:A34"/>
    <mergeCell ref="A3:A7"/>
    <mergeCell ref="A9:A13"/>
    <mergeCell ref="A15:A19"/>
    <mergeCell ref="A36:A40"/>
    <mergeCell ref="A42:A46"/>
  </mergeCells>
  <phoneticPr fontId="2"/>
  <dataValidations count="2">
    <dataValidation type="list" allowBlank="1" showInputMessage="1" showErrorMessage="1" sqref="E8:I8 E54:I54 E28:I28 E41:I41 E35:I35 E20:I20 E14:I14 E47:I47" xr:uid="{00000000-0002-0000-0000-000000000000}">
      <formula1>$A$1</formula1>
    </dataValidation>
    <dataValidation type="list" allowBlank="1" showInputMessage="1" showErrorMessage="1" sqref="E15:I19 E29:I34 E3:I7 E21:I27 E42:I46 E36:I40 E60:I63 E48:I53 E56:I56 E9:I13" xr:uid="{00000000-0002-0000-0000-000001000000}">
      <formula1>$A$1:$A$2</formula1>
    </dataValidation>
  </dataValidations>
  <printOptions horizontalCentered="1" verticalCentered="1"/>
  <pageMargins left="0.39370078740157483" right="0.39370078740157483" top="0.39370078740157483" bottom="0.39370078740157483" header="0.19685039370078741" footer="0.19685039370078741"/>
  <pageSetup paperSize="9" scale="90" orientation="portrait" horizontalDpi="4294967293"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96"/>
  <sheetViews>
    <sheetView showGridLines="0" topLeftCell="A7" workbookViewId="0">
      <selection activeCell="C19" sqref="C19"/>
    </sheetView>
  </sheetViews>
  <sheetFormatPr defaultRowHeight="13.5" x14ac:dyDescent="0.15"/>
  <cols>
    <col min="1" max="1" width="4.875" customWidth="1"/>
    <col min="2" max="2" width="6.125" style="139" customWidth="1"/>
    <col min="3" max="3" width="68.875" customWidth="1"/>
  </cols>
  <sheetData>
    <row r="1" spans="1:4" x14ac:dyDescent="0.15">
      <c r="B1" s="228" t="s">
        <v>191</v>
      </c>
    </row>
    <row r="3" spans="1:4" x14ac:dyDescent="0.15">
      <c r="A3">
        <v>1</v>
      </c>
      <c r="B3" s="139" t="s">
        <v>137</v>
      </c>
      <c r="C3" s="139" t="s">
        <v>181</v>
      </c>
      <c r="D3" s="139"/>
    </row>
    <row r="4" spans="1:4" x14ac:dyDescent="0.15">
      <c r="C4" s="139" t="s">
        <v>135</v>
      </c>
      <c r="D4" s="139"/>
    </row>
    <row r="6" spans="1:4" x14ac:dyDescent="0.15">
      <c r="A6">
        <v>2</v>
      </c>
      <c r="B6" s="139" t="s">
        <v>141</v>
      </c>
      <c r="C6" s="139" t="s">
        <v>203</v>
      </c>
      <c r="D6" s="139"/>
    </row>
    <row r="7" spans="1:4" x14ac:dyDescent="0.15">
      <c r="C7" s="139" t="s">
        <v>136</v>
      </c>
      <c r="D7" s="139"/>
    </row>
    <row r="8" spans="1:4" x14ac:dyDescent="0.15">
      <c r="C8" t="s">
        <v>182</v>
      </c>
    </row>
    <row r="9" spans="1:4" x14ac:dyDescent="0.15">
      <c r="C9" s="139"/>
    </row>
    <row r="10" spans="1:4" x14ac:dyDescent="0.15">
      <c r="A10">
        <v>3</v>
      </c>
      <c r="B10" s="139" t="s">
        <v>139</v>
      </c>
      <c r="C10" s="139" t="s">
        <v>204</v>
      </c>
    </row>
    <row r="11" spans="1:4" x14ac:dyDescent="0.15">
      <c r="C11" t="s">
        <v>183</v>
      </c>
    </row>
    <row r="12" spans="1:4" s="139" customFormat="1" x14ac:dyDescent="0.15">
      <c r="C12" s="139" t="s">
        <v>220</v>
      </c>
    </row>
    <row r="13" spans="1:4" x14ac:dyDescent="0.15">
      <c r="C13" s="139"/>
    </row>
    <row r="14" spans="1:4" x14ac:dyDescent="0.15">
      <c r="A14">
        <v>4</v>
      </c>
      <c r="B14" s="139" t="s">
        <v>138</v>
      </c>
      <c r="C14" t="s">
        <v>184</v>
      </c>
      <c r="D14" s="139"/>
    </row>
    <row r="15" spans="1:4" x14ac:dyDescent="0.15">
      <c r="C15" t="s">
        <v>142</v>
      </c>
    </row>
    <row r="16" spans="1:4" x14ac:dyDescent="0.15">
      <c r="C16" t="s">
        <v>185</v>
      </c>
    </row>
    <row r="17" spans="1:23" x14ac:dyDescent="0.15">
      <c r="D17" s="139"/>
    </row>
    <row r="18" spans="1:23" s="139" customFormat="1" x14ac:dyDescent="0.15">
      <c r="A18">
        <v>5</v>
      </c>
      <c r="B18" s="139" t="s">
        <v>140</v>
      </c>
      <c r="C18" t="s">
        <v>143</v>
      </c>
    </row>
    <row r="19" spans="1:23" s="139" customFormat="1" x14ac:dyDescent="0.15">
      <c r="A19"/>
      <c r="C19" t="s">
        <v>144</v>
      </c>
    </row>
    <row r="22" spans="1:23" x14ac:dyDescent="0.15">
      <c r="B22" s="228" t="s">
        <v>145</v>
      </c>
    </row>
    <row r="24" spans="1:23" x14ac:dyDescent="0.15">
      <c r="B24" s="139" t="s">
        <v>146</v>
      </c>
      <c r="C24" s="139"/>
      <c r="D24" s="139"/>
    </row>
    <row r="25" spans="1:23" x14ac:dyDescent="0.15">
      <c r="B25" s="139" t="s">
        <v>177</v>
      </c>
      <c r="C25" s="139"/>
      <c r="D25" s="139"/>
    </row>
    <row r="26" spans="1:23" x14ac:dyDescent="0.15">
      <c r="B26" s="139" t="s">
        <v>147</v>
      </c>
      <c r="C26" s="139"/>
    </row>
    <row r="27" spans="1:23" x14ac:dyDescent="0.15">
      <c r="B27" s="139" t="s">
        <v>178</v>
      </c>
    </row>
    <row r="28" spans="1:23" x14ac:dyDescent="0.15">
      <c r="A28" s="139"/>
      <c r="C28" s="139"/>
      <c r="D28" s="139"/>
      <c r="E28" s="139"/>
      <c r="F28" s="139"/>
      <c r="G28" s="139"/>
    </row>
    <row r="29" spans="1:23" s="139" customFormat="1" ht="13.5" customHeight="1" x14ac:dyDescent="0.15">
      <c r="C29" s="232" t="s">
        <v>196</v>
      </c>
      <c r="D29" s="107"/>
      <c r="E29" s="107"/>
      <c r="F29" s="107"/>
      <c r="G29" s="107"/>
    </row>
    <row r="30" spans="1:23" x14ac:dyDescent="0.15">
      <c r="A30" s="3"/>
      <c r="B30" s="3"/>
      <c r="C30" s="232" t="s">
        <v>197</v>
      </c>
      <c r="D30" s="3"/>
      <c r="E30" s="3"/>
      <c r="F30" s="229"/>
      <c r="G30" s="122"/>
      <c r="H30" s="3"/>
      <c r="I30" s="3"/>
      <c r="J30" s="3"/>
      <c r="K30" s="3"/>
      <c r="L30" s="3"/>
      <c r="M30" s="3"/>
      <c r="N30" s="3"/>
      <c r="O30" s="3"/>
      <c r="P30" s="3"/>
      <c r="Q30" s="3"/>
      <c r="R30" s="3"/>
      <c r="S30" s="3"/>
      <c r="T30" s="3"/>
      <c r="U30" s="3"/>
      <c r="V30" s="3"/>
      <c r="W30" s="3"/>
    </row>
    <row r="31" spans="1:23" x14ac:dyDescent="0.15">
      <c r="A31" s="3"/>
      <c r="B31" s="3"/>
      <c r="C31" s="232" t="s">
        <v>198</v>
      </c>
      <c r="D31" s="3"/>
      <c r="E31" s="3"/>
      <c r="F31" s="3"/>
      <c r="G31" s="122"/>
      <c r="H31" s="3"/>
      <c r="I31" s="3"/>
      <c r="J31" s="3"/>
      <c r="K31" s="3"/>
      <c r="L31" s="3"/>
      <c r="M31" s="3"/>
      <c r="N31" s="3"/>
      <c r="O31" s="3"/>
      <c r="P31" s="3"/>
      <c r="Q31" s="3"/>
      <c r="R31" s="3"/>
      <c r="S31" s="3"/>
      <c r="T31" s="3"/>
      <c r="U31" s="3"/>
      <c r="V31" s="3"/>
      <c r="W31" s="3"/>
    </row>
    <row r="32" spans="1:23" x14ac:dyDescent="0.15">
      <c r="A32" s="3"/>
      <c r="B32" s="3"/>
      <c r="C32" s="232" t="s">
        <v>199</v>
      </c>
      <c r="D32" s="3"/>
      <c r="E32" s="3"/>
      <c r="F32" s="3"/>
      <c r="G32" s="3"/>
      <c r="H32" s="3"/>
      <c r="I32" s="3"/>
      <c r="J32" s="3"/>
      <c r="K32" s="3"/>
      <c r="L32" s="3"/>
      <c r="M32" s="3"/>
      <c r="N32" s="3"/>
      <c r="O32" s="3"/>
      <c r="P32" s="3"/>
      <c r="Q32" s="3"/>
      <c r="R32" s="3"/>
      <c r="S32" s="3"/>
      <c r="T32" s="3"/>
      <c r="U32" s="3"/>
      <c r="V32" s="3"/>
      <c r="W32" s="3"/>
    </row>
    <row r="33" spans="1:23" x14ac:dyDescent="0.15">
      <c r="A33" s="3"/>
      <c r="B33" s="25"/>
      <c r="C33" s="232" t="s">
        <v>221</v>
      </c>
      <c r="D33" s="3"/>
      <c r="E33" s="3"/>
      <c r="F33" s="3"/>
      <c r="G33" s="3"/>
      <c r="H33" s="3"/>
      <c r="I33" s="3"/>
      <c r="J33" s="3"/>
      <c r="K33" s="3"/>
      <c r="L33" s="3"/>
      <c r="M33" s="3"/>
      <c r="N33" s="3"/>
      <c r="O33" s="3"/>
      <c r="P33" s="3"/>
      <c r="Q33" s="3"/>
      <c r="R33" s="3"/>
      <c r="S33" s="3"/>
      <c r="T33" s="3"/>
      <c r="U33" s="3"/>
      <c r="V33" s="3"/>
      <c r="W33" s="3"/>
    </row>
    <row r="34" spans="1:23" x14ac:dyDescent="0.15">
      <c r="A34" s="3"/>
      <c r="B34" s="3"/>
      <c r="C34" s="232" t="s">
        <v>200</v>
      </c>
      <c r="D34" s="3"/>
      <c r="E34" s="122"/>
      <c r="F34" s="122"/>
      <c r="G34" s="3"/>
      <c r="H34" s="3"/>
      <c r="I34" s="3"/>
      <c r="J34" s="3"/>
      <c r="K34" s="3"/>
      <c r="L34" s="3"/>
      <c r="M34" s="3"/>
      <c r="N34" s="3"/>
      <c r="O34" s="3"/>
      <c r="P34" s="3"/>
      <c r="Q34" s="3"/>
      <c r="R34" s="3"/>
      <c r="S34" s="3"/>
      <c r="T34" s="3"/>
      <c r="U34" s="3"/>
      <c r="V34" s="3"/>
      <c r="W34" s="3"/>
    </row>
    <row r="35" spans="1:23" x14ac:dyDescent="0.15">
      <c r="A35" s="3"/>
      <c r="B35" s="3"/>
      <c r="C35" s="232" t="s">
        <v>201</v>
      </c>
      <c r="D35" s="3"/>
      <c r="E35" s="3"/>
      <c r="F35" s="141"/>
      <c r="G35" s="3"/>
      <c r="H35" s="3"/>
      <c r="I35" s="3"/>
      <c r="J35" s="3"/>
      <c r="K35" s="3"/>
      <c r="L35" s="3"/>
      <c r="M35" s="3"/>
      <c r="N35" s="3"/>
      <c r="O35" s="3"/>
      <c r="P35" s="3"/>
      <c r="Q35" s="3"/>
      <c r="R35" s="3"/>
      <c r="S35" s="3"/>
      <c r="T35" s="3"/>
      <c r="U35" s="3"/>
      <c r="V35" s="3"/>
      <c r="W35" s="3"/>
    </row>
    <row r="36" spans="1:23" x14ac:dyDescent="0.15">
      <c r="A36" s="3"/>
      <c r="B36" s="25"/>
      <c r="C36" s="233" t="s">
        <v>222</v>
      </c>
      <c r="D36" s="3"/>
      <c r="E36" s="3"/>
      <c r="F36" s="141"/>
      <c r="G36" s="3"/>
      <c r="H36" s="3"/>
      <c r="I36" s="3"/>
      <c r="J36" s="3"/>
      <c r="K36" s="3"/>
      <c r="L36" s="3"/>
      <c r="M36" s="3"/>
      <c r="N36" s="3"/>
      <c r="O36" s="3"/>
      <c r="P36" s="3"/>
      <c r="Q36" s="3"/>
      <c r="R36" s="3"/>
      <c r="S36" s="3"/>
      <c r="T36" s="3"/>
      <c r="U36" s="3"/>
      <c r="V36" s="3"/>
      <c r="W36" s="3"/>
    </row>
    <row r="37" spans="1:23" x14ac:dyDescent="0.15">
      <c r="A37" s="3"/>
      <c r="B37" s="3"/>
      <c r="C37" s="3"/>
      <c r="D37" s="3"/>
      <c r="E37" s="3"/>
      <c r="F37" s="3"/>
      <c r="G37" s="3"/>
      <c r="H37" s="3"/>
      <c r="I37" s="3"/>
      <c r="J37" s="3"/>
      <c r="K37" s="3"/>
      <c r="L37" s="3"/>
      <c r="M37" s="3"/>
      <c r="N37" s="3"/>
      <c r="O37" s="3"/>
      <c r="P37" s="3"/>
      <c r="Q37" s="3"/>
      <c r="R37" s="3"/>
      <c r="S37" s="3"/>
      <c r="T37" s="3"/>
      <c r="U37" s="3"/>
      <c r="V37" s="3"/>
      <c r="W37" s="3"/>
    </row>
    <row r="39" spans="1:23" x14ac:dyDescent="0.15">
      <c r="B39" s="228" t="s">
        <v>192</v>
      </c>
    </row>
    <row r="41" spans="1:23" x14ac:dyDescent="0.15">
      <c r="B41" t="s">
        <v>164</v>
      </c>
      <c r="D41" s="139"/>
    </row>
    <row r="42" spans="1:23" x14ac:dyDescent="0.15">
      <c r="B42" t="s">
        <v>223</v>
      </c>
      <c r="D42" s="139"/>
    </row>
    <row r="43" spans="1:23" s="139" customFormat="1" x14ac:dyDescent="0.15">
      <c r="B43" s="139" t="s">
        <v>179</v>
      </c>
    </row>
    <row r="44" spans="1:23" s="139" customFormat="1" x14ac:dyDescent="0.15"/>
    <row r="45" spans="1:23" s="139" customFormat="1" x14ac:dyDescent="0.15">
      <c r="B45" s="139" t="s">
        <v>186</v>
      </c>
    </row>
    <row r="46" spans="1:23" s="139" customFormat="1" x14ac:dyDescent="0.15">
      <c r="A46" s="3"/>
      <c r="B46" s="3" t="s">
        <v>149</v>
      </c>
      <c r="C46" s="3"/>
      <c r="D46" s="3"/>
      <c r="E46" s="3"/>
    </row>
    <row r="47" spans="1:23" x14ac:dyDescent="0.15">
      <c r="A47" s="3"/>
      <c r="B47" s="3" t="s">
        <v>224</v>
      </c>
      <c r="C47" s="3"/>
      <c r="D47" s="3"/>
      <c r="E47" s="3"/>
    </row>
    <row r="48" spans="1:23" x14ac:dyDescent="0.15">
      <c r="A48" s="3"/>
      <c r="B48" s="3"/>
      <c r="C48" s="3" t="s">
        <v>151</v>
      </c>
      <c r="D48" s="3"/>
      <c r="E48" s="3"/>
    </row>
    <row r="49" spans="1:5" x14ac:dyDescent="0.15">
      <c r="A49" s="3"/>
      <c r="B49" s="3" t="s">
        <v>231</v>
      </c>
      <c r="C49" s="3"/>
      <c r="D49" s="3"/>
      <c r="E49" s="3"/>
    </row>
    <row r="50" spans="1:5" x14ac:dyDescent="0.15">
      <c r="A50" s="3"/>
      <c r="B50" s="3"/>
      <c r="C50" s="143" t="s">
        <v>152</v>
      </c>
      <c r="D50" s="3"/>
      <c r="E50" s="3"/>
    </row>
    <row r="51" spans="1:5" x14ac:dyDescent="0.15">
      <c r="A51" s="3"/>
      <c r="B51" s="3"/>
      <c r="C51" s="3" t="s">
        <v>153</v>
      </c>
      <c r="D51" s="3"/>
      <c r="E51" s="3"/>
    </row>
    <row r="52" spans="1:5" x14ac:dyDescent="0.15">
      <c r="A52" s="3"/>
      <c r="B52" s="3"/>
      <c r="C52" s="3" t="s">
        <v>154</v>
      </c>
      <c r="D52" s="3"/>
      <c r="E52" s="3"/>
    </row>
    <row r="53" spans="1:5" x14ac:dyDescent="0.15">
      <c r="A53" s="3"/>
      <c r="B53" s="3"/>
      <c r="C53" s="3" t="s">
        <v>155</v>
      </c>
      <c r="D53" s="3"/>
      <c r="E53" s="3"/>
    </row>
    <row r="54" spans="1:5" x14ac:dyDescent="0.15">
      <c r="A54" s="3"/>
      <c r="B54" s="3" t="s">
        <v>150</v>
      </c>
      <c r="C54" s="3"/>
      <c r="D54" s="3"/>
      <c r="E54" s="3"/>
    </row>
    <row r="55" spans="1:5" x14ac:dyDescent="0.15">
      <c r="A55" s="3"/>
      <c r="B55" s="3" t="s">
        <v>227</v>
      </c>
      <c r="C55" s="3"/>
      <c r="D55" s="3"/>
      <c r="E55" s="3"/>
    </row>
    <row r="56" spans="1:5" x14ac:dyDescent="0.15">
      <c r="A56" s="3"/>
      <c r="B56" s="3"/>
      <c r="C56" s="107" t="s">
        <v>174</v>
      </c>
      <c r="D56" s="3"/>
      <c r="E56" s="3"/>
    </row>
    <row r="57" spans="1:5" x14ac:dyDescent="0.15">
      <c r="A57" s="3"/>
      <c r="B57" s="3"/>
      <c r="C57" s="107" t="s">
        <v>156</v>
      </c>
      <c r="D57" s="3"/>
      <c r="E57" s="3"/>
    </row>
    <row r="58" spans="1:5" x14ac:dyDescent="0.15">
      <c r="A58" s="3"/>
      <c r="B58" s="3" t="s">
        <v>228</v>
      </c>
      <c r="C58" s="3"/>
      <c r="D58" s="3"/>
      <c r="E58" s="3"/>
    </row>
    <row r="59" spans="1:5" x14ac:dyDescent="0.15">
      <c r="A59" s="3"/>
      <c r="B59" s="3"/>
      <c r="C59" s="162" t="s">
        <v>159</v>
      </c>
      <c r="D59" s="3"/>
      <c r="E59" s="3"/>
    </row>
    <row r="60" spans="1:5" x14ac:dyDescent="0.15">
      <c r="A60" s="3"/>
      <c r="B60" s="235" t="s">
        <v>230</v>
      </c>
      <c r="C60" s="3"/>
      <c r="D60" s="3"/>
      <c r="E60" s="3"/>
    </row>
    <row r="61" spans="1:5" x14ac:dyDescent="0.15">
      <c r="A61" s="3"/>
      <c r="B61" s="3"/>
      <c r="C61" s="107" t="s">
        <v>158</v>
      </c>
      <c r="D61" s="3"/>
      <c r="E61" s="3"/>
    </row>
    <row r="62" spans="1:5" x14ac:dyDescent="0.15">
      <c r="A62" s="3"/>
      <c r="B62" s="3" t="s">
        <v>226</v>
      </c>
      <c r="C62" s="3"/>
      <c r="D62" s="3"/>
      <c r="E62" s="3"/>
    </row>
    <row r="63" spans="1:5" x14ac:dyDescent="0.15">
      <c r="A63" s="3"/>
      <c r="B63" s="122"/>
      <c r="C63" s="3" t="s">
        <v>160</v>
      </c>
      <c r="D63" s="3"/>
      <c r="E63" s="3"/>
    </row>
    <row r="64" spans="1:5" x14ac:dyDescent="0.15">
      <c r="A64" s="3"/>
      <c r="B64" s="3" t="s">
        <v>211</v>
      </c>
      <c r="C64" s="3"/>
      <c r="D64" s="3"/>
      <c r="E64" s="3"/>
    </row>
    <row r="65" spans="1:5" x14ac:dyDescent="0.15">
      <c r="A65" s="3"/>
      <c r="B65" s="3"/>
      <c r="C65" s="162" t="s">
        <v>157</v>
      </c>
      <c r="D65" s="3"/>
      <c r="E65" s="3"/>
    </row>
    <row r="66" spans="1:5" x14ac:dyDescent="0.15">
      <c r="A66" s="3"/>
      <c r="B66" s="3" t="s">
        <v>229</v>
      </c>
      <c r="C66" s="3"/>
      <c r="D66" s="3"/>
      <c r="E66" s="3"/>
    </row>
    <row r="67" spans="1:5" x14ac:dyDescent="0.15">
      <c r="A67" s="3"/>
      <c r="B67" s="3"/>
      <c r="C67" s="3" t="s">
        <v>161</v>
      </c>
      <c r="D67" s="3"/>
      <c r="E67" s="3"/>
    </row>
    <row r="68" spans="1:5" x14ac:dyDescent="0.15">
      <c r="A68" s="3"/>
      <c r="B68" s="3" t="s">
        <v>162</v>
      </c>
      <c r="C68" s="171"/>
      <c r="D68" s="3"/>
      <c r="E68" s="3"/>
    </row>
    <row r="69" spans="1:5" x14ac:dyDescent="0.15">
      <c r="A69" s="3"/>
      <c r="B69" s="3" t="s">
        <v>225</v>
      </c>
      <c r="C69" s="3"/>
      <c r="D69" s="3"/>
      <c r="E69" s="3"/>
    </row>
    <row r="70" spans="1:5" x14ac:dyDescent="0.15">
      <c r="A70" s="3"/>
      <c r="B70" s="3"/>
      <c r="C70" s="162" t="s">
        <v>163</v>
      </c>
      <c r="D70" s="3"/>
      <c r="E70" s="3"/>
    </row>
    <row r="71" spans="1:5" s="139" customFormat="1" x14ac:dyDescent="0.15">
      <c r="A71" s="3"/>
      <c r="B71" s="3"/>
      <c r="C71" s="3"/>
      <c r="D71" s="162"/>
      <c r="E71" s="3"/>
    </row>
    <row r="72" spans="1:5" s="139" customFormat="1" x14ac:dyDescent="0.15">
      <c r="D72" s="210"/>
    </row>
    <row r="73" spans="1:5" x14ac:dyDescent="0.15">
      <c r="B73" s="139" t="s">
        <v>187</v>
      </c>
      <c r="C73" s="3"/>
      <c r="D73" s="171"/>
    </row>
    <row r="74" spans="1:5" x14ac:dyDescent="0.15">
      <c r="B74" s="139" t="s">
        <v>165</v>
      </c>
    </row>
    <row r="75" spans="1:5" x14ac:dyDescent="0.15">
      <c r="C75" s="3" t="s">
        <v>169</v>
      </c>
      <c r="D75" s="210"/>
    </row>
    <row r="76" spans="1:5" x14ac:dyDescent="0.15">
      <c r="C76" s="3" t="s">
        <v>170</v>
      </c>
      <c r="D76" s="210"/>
    </row>
    <row r="77" spans="1:5" x14ac:dyDescent="0.15">
      <c r="B77" s="139" t="s">
        <v>166</v>
      </c>
      <c r="C77" s="3"/>
      <c r="D77" s="139"/>
    </row>
    <row r="78" spans="1:5" x14ac:dyDescent="0.15">
      <c r="C78" s="3" t="s">
        <v>171</v>
      </c>
      <c r="D78" s="210"/>
    </row>
    <row r="79" spans="1:5" x14ac:dyDescent="0.15">
      <c r="C79" s="107" t="s">
        <v>232</v>
      </c>
      <c r="D79" s="171"/>
    </row>
    <row r="80" spans="1:5" x14ac:dyDescent="0.15">
      <c r="B80" s="139" t="s">
        <v>167</v>
      </c>
      <c r="C80" s="107"/>
    </row>
    <row r="81" spans="2:4" x14ac:dyDescent="0.15">
      <c r="C81" s="107" t="s">
        <v>172</v>
      </c>
      <c r="D81" s="210"/>
    </row>
    <row r="82" spans="2:4" x14ac:dyDescent="0.15">
      <c r="C82" s="107" t="s">
        <v>173</v>
      </c>
      <c r="D82" s="171"/>
    </row>
    <row r="83" spans="2:4" x14ac:dyDescent="0.15">
      <c r="B83" s="139" t="s">
        <v>168</v>
      </c>
      <c r="C83" s="3"/>
      <c r="D83" s="139"/>
    </row>
    <row r="84" spans="2:4" x14ac:dyDescent="0.15">
      <c r="C84" s="107" t="s">
        <v>176</v>
      </c>
      <c r="D84" s="210"/>
    </row>
    <row r="85" spans="2:4" x14ac:dyDescent="0.15">
      <c r="C85" s="107" t="s">
        <v>175</v>
      </c>
      <c r="D85" s="171"/>
    </row>
    <row r="87" spans="2:4" x14ac:dyDescent="0.15">
      <c r="C87" s="3"/>
      <c r="D87" s="210"/>
    </row>
    <row r="88" spans="2:4" x14ac:dyDescent="0.15">
      <c r="B88" s="228" t="s">
        <v>180</v>
      </c>
      <c r="C88" s="139"/>
      <c r="D88" s="162"/>
    </row>
    <row r="89" spans="2:4" x14ac:dyDescent="0.15">
      <c r="C89" s="139"/>
      <c r="D89" s="139"/>
    </row>
    <row r="90" spans="2:4" x14ac:dyDescent="0.15">
      <c r="B90" s="139" t="s">
        <v>188</v>
      </c>
      <c r="C90" s="139"/>
      <c r="D90" s="210"/>
    </row>
    <row r="91" spans="2:4" s="139" customFormat="1" x14ac:dyDescent="0.15">
      <c r="B91" s="139" t="s">
        <v>233</v>
      </c>
      <c r="D91" s="210"/>
    </row>
    <row r="92" spans="2:4" x14ac:dyDescent="0.15">
      <c r="C92" s="139"/>
      <c r="D92" s="171"/>
    </row>
    <row r="93" spans="2:4" x14ac:dyDescent="0.15">
      <c r="B93" s="139" t="s">
        <v>189</v>
      </c>
    </row>
    <row r="94" spans="2:4" s="139" customFormat="1" x14ac:dyDescent="0.15"/>
    <row r="95" spans="2:4" x14ac:dyDescent="0.15">
      <c r="B95" s="139" t="s">
        <v>190</v>
      </c>
    </row>
    <row r="96" spans="2:4" x14ac:dyDescent="0.15">
      <c r="C96" s="139"/>
      <c r="D96" s="139"/>
    </row>
  </sheetData>
  <phoneticPr fontId="2"/>
  <pageMargins left="0.70866141732283472" right="0.70866141732283472" top="0.74803149606299213" bottom="0.74803149606299213" header="0.31496062992125984" footer="0.31496062992125984"/>
  <pageSetup paperSize="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問診票</vt:lpstr>
      <vt:lpstr>利用ガイド</vt:lpstr>
      <vt:lpstr>問診票!Print_Area</vt:lpstr>
      <vt:lpstr>利用ガイド!Print_Area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和田光平</dc:creator>
  <cp:lastModifiedBy>和田光平</cp:lastModifiedBy>
  <cp:lastPrinted>2022-06-15T04:28:51Z</cp:lastPrinted>
  <dcterms:created xsi:type="dcterms:W3CDTF">2020-01-27T01:09:43Z</dcterms:created>
  <dcterms:modified xsi:type="dcterms:W3CDTF">2023-04-21T08:07:24Z</dcterms:modified>
</cp:coreProperties>
</file>